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ommasoproietti/Desktop/Politecnico di Torino/LaureaMagistrale/TESI/Consegne Finali/"/>
    </mc:Choice>
  </mc:AlternateContent>
  <xr:revisionPtr revIDLastSave="0" documentId="13_ncr:1_{D19125D8-8B41-9B45-B514-9B1522B98571}" xr6:coauthVersionLast="47" xr6:coauthVersionMax="47" xr10:uidLastSave="{00000000-0000-0000-0000-000000000000}"/>
  <bookViews>
    <workbookView xWindow="980" yWindow="1140" windowWidth="27640" windowHeight="16440" xr2:uid="{D984087A-9F44-F540-91D3-986DC50CDEC5}"/>
  </bookViews>
  <sheets>
    <sheet name="Tabelle" sheetId="16" r:id="rId1"/>
    <sheet name="Exports ($)" sheetId="6" r:id="rId2"/>
    <sheet name="Emissioni greenhouse" sheetId="11" r:id="rId3"/>
    <sheet name="Dummy_ETS" sheetId="12" r:id="rId4"/>
    <sheet name="Price_Allowances ($)" sheetId="1" r:id="rId5"/>
    <sheet name="Revenue_Allowances ($)" sheetId="15" r:id="rId6"/>
    <sheet name="Consumo combustibili EP" sheetId="8" r:id="rId7"/>
    <sheet name="Consumo renewable EP" sheetId="9" r:id="rId8"/>
    <sheet name="Tax Rev Pollution (million $)" sheetId="10" r:id="rId9"/>
    <sheet name="PIL ($)" sheetId="13" r:id="rId10"/>
    <sheet name="PIL Pro Capite ($)" sheetId="2" r:id="rId11"/>
    <sheet name="Crescita del PIL (%)" sheetId="3" r:id="rId12"/>
    <sheet name="Inflazione (%)" sheetId="4" r:id="rId13"/>
    <sheet name="Dogana (%)" sheetId="5" r:id="rId14"/>
    <sheet name="Price energia elettrica ($ kWh)" sheetId="7" r:id="rId1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6" l="1"/>
  <c r="I25" i="16"/>
  <c r="D43" i="9"/>
  <c r="C43" i="9"/>
  <c r="C42" i="9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AP2" i="4"/>
  <c r="AQ2" i="4"/>
  <c r="AR2" i="4"/>
  <c r="AS2" i="4"/>
  <c r="AT2" i="4"/>
  <c r="AU2" i="4"/>
  <c r="AV2" i="4"/>
  <c r="AW2" i="4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D3" i="12"/>
  <c r="E3" i="12"/>
  <c r="F3" i="12"/>
  <c r="F2" i="15"/>
  <c r="E2" i="15"/>
  <c r="D2" i="15"/>
  <c r="C2" i="15"/>
  <c r="C38" i="15"/>
  <c r="D38" i="15"/>
  <c r="E38" i="15"/>
  <c r="F38" i="1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V8" i="7"/>
  <c r="W8" i="7"/>
  <c r="X8" i="7"/>
  <c r="Y8" i="7"/>
  <c r="J26" i="16"/>
  <c r="I26" i="16"/>
  <c r="H26" i="16"/>
  <c r="F26" i="16"/>
  <c r="J24" i="16"/>
  <c r="I24" i="16"/>
  <c r="J23" i="16"/>
  <c r="I23" i="16"/>
  <c r="H25" i="16"/>
  <c r="F25" i="16"/>
  <c r="J16" i="16"/>
  <c r="J15" i="16"/>
  <c r="I16" i="16"/>
  <c r="I15" i="16"/>
  <c r="F16" i="16"/>
  <c r="H16" i="16"/>
  <c r="F15" i="16"/>
  <c r="H15" i="16"/>
  <c r="J17" i="16"/>
  <c r="I17" i="16"/>
  <c r="F17" i="16"/>
  <c r="H17" i="16"/>
  <c r="G38" i="15"/>
  <c r="H38" i="15"/>
  <c r="I38" i="15"/>
  <c r="J38" i="15"/>
  <c r="K38" i="15"/>
  <c r="L38" i="15"/>
  <c r="M38" i="15"/>
  <c r="N38" i="15"/>
  <c r="O38" i="15"/>
  <c r="P38" i="15"/>
  <c r="J14" i="16"/>
  <c r="I14" i="16"/>
  <c r="G14" i="16"/>
  <c r="D38" i="1"/>
  <c r="E38" i="1"/>
  <c r="J13" i="16"/>
  <c r="I13" i="16"/>
  <c r="J12" i="16"/>
  <c r="I12" i="16"/>
  <c r="J6" i="16"/>
  <c r="I6" i="16"/>
  <c r="F6" i="16"/>
  <c r="J5" i="16"/>
  <c r="I5" i="16"/>
  <c r="F5" i="16"/>
  <c r="D2" i="11"/>
  <c r="E2" i="11"/>
  <c r="F2" i="1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H2" i="15"/>
  <c r="I2" i="15"/>
  <c r="J2" i="15"/>
  <c r="K2" i="15"/>
  <c r="L2" i="15"/>
  <c r="M2" i="15"/>
  <c r="N2" i="15"/>
  <c r="O2" i="15"/>
  <c r="P2" i="15"/>
  <c r="E2" i="10"/>
  <c r="F2" i="10"/>
  <c r="G2" i="10"/>
  <c r="H2" i="10"/>
  <c r="I2" i="10"/>
  <c r="J2" i="10"/>
  <c r="K2" i="10"/>
  <c r="L2" i="10"/>
  <c r="M2" i="10"/>
  <c r="N2" i="10"/>
  <c r="O2" i="10"/>
  <c r="P2" i="10"/>
  <c r="Q2" i="10"/>
  <c r="R2" i="10"/>
  <c r="S2" i="10"/>
  <c r="T2" i="10"/>
  <c r="U2" i="10"/>
  <c r="V2" i="10"/>
  <c r="W2" i="10"/>
  <c r="X2" i="10"/>
  <c r="E2" i="9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W2" i="9"/>
  <c r="X2" i="9"/>
  <c r="Y2" i="9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E2" i="7"/>
  <c r="F2" i="7"/>
  <c r="G2" i="7"/>
  <c r="H2" i="7"/>
  <c r="I2" i="7"/>
  <c r="J2" i="7"/>
  <c r="K2" i="7"/>
  <c r="L2" i="7"/>
  <c r="M2" i="7"/>
  <c r="N2" i="7"/>
  <c r="O2" i="7"/>
  <c r="P2" i="7"/>
  <c r="Q2" i="7"/>
  <c r="R2" i="7"/>
  <c r="S2" i="7"/>
  <c r="T2" i="7"/>
  <c r="U2" i="7"/>
  <c r="V2" i="7"/>
  <c r="W2" i="7"/>
  <c r="X2" i="7"/>
  <c r="Y2" i="7"/>
  <c r="E2" i="13"/>
  <c r="F2" i="13"/>
  <c r="G2" i="13"/>
  <c r="H2" i="13"/>
  <c r="I2" i="13"/>
  <c r="J2" i="13"/>
  <c r="K2" i="13"/>
  <c r="L2" i="13"/>
  <c r="M2" i="13"/>
  <c r="N2" i="13"/>
  <c r="O2" i="13"/>
  <c r="P2" i="13"/>
  <c r="Q2" i="13"/>
  <c r="R2" i="13"/>
  <c r="S2" i="13"/>
  <c r="T2" i="13"/>
  <c r="U2" i="13"/>
  <c r="V2" i="13"/>
  <c r="W2" i="13"/>
  <c r="X2" i="13"/>
  <c r="Y2" i="13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V3" i="12"/>
  <c r="W3" i="12"/>
  <c r="X3" i="12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</calcChain>
</file>

<file path=xl/sharedStrings.xml><?xml version="1.0" encoding="utf-8"?>
<sst xmlns="http://schemas.openxmlformats.org/spreadsheetml/2006/main" count="786" uniqueCount="96">
  <si>
    <t>Country</t>
  </si>
  <si>
    <t>Australia</t>
  </si>
  <si>
    <t>Austria</t>
  </si>
  <si>
    <t>Belgio</t>
  </si>
  <si>
    <t>Bulgaria</t>
  </si>
  <si>
    <t>Canada</t>
  </si>
  <si>
    <t>Cina</t>
  </si>
  <si>
    <t>Cipro</t>
  </si>
  <si>
    <t>Danimarca</t>
  </si>
  <si>
    <t>Estonia</t>
  </si>
  <si>
    <t>Finlandia</t>
  </si>
  <si>
    <t>Francia</t>
  </si>
  <si>
    <t>Germania</t>
  </si>
  <si>
    <t>Giappone</t>
  </si>
  <si>
    <t>Grecia</t>
  </si>
  <si>
    <t>Irlanda</t>
  </si>
  <si>
    <t>Islanda</t>
  </si>
  <si>
    <t>Italia</t>
  </si>
  <si>
    <t>Lettonia</t>
  </si>
  <si>
    <t>Liechtenstein</t>
  </si>
  <si>
    <t>Lituania</t>
  </si>
  <si>
    <t>Lussemburgo</t>
  </si>
  <si>
    <t>Malta</t>
  </si>
  <si>
    <t>Norvegia</t>
  </si>
  <si>
    <t>Paesi Bassi</t>
  </si>
  <si>
    <t>Portogallo</t>
  </si>
  <si>
    <t xml:space="preserve">Regno Unito </t>
  </si>
  <si>
    <t>Repubblica Ceca</t>
  </si>
  <si>
    <t>Romania</t>
  </si>
  <si>
    <t>Slovacchia</t>
  </si>
  <si>
    <t>Slovenia</t>
  </si>
  <si>
    <t>Spagna</t>
  </si>
  <si>
    <t>Stati Uniti</t>
  </si>
  <si>
    <t>Svezia</t>
  </si>
  <si>
    <t>Ungheria</t>
  </si>
  <si>
    <t>Croazia</t>
  </si>
  <si>
    <t>Polonia</t>
  </si>
  <si>
    <t>World Bank</t>
  </si>
  <si>
    <t>India</t>
  </si>
  <si>
    <t>Russia</t>
  </si>
  <si>
    <t>Consumo annuale combustibili fossili (TWh)</t>
  </si>
  <si>
    <t>Descrizione</t>
  </si>
  <si>
    <t>Greenhouse Emission</t>
  </si>
  <si>
    <t xml:space="preserve">Exports </t>
  </si>
  <si>
    <t>Variabili dipendenti</t>
  </si>
  <si>
    <t>Nome variabile</t>
  </si>
  <si>
    <t>Osservazioni attese</t>
  </si>
  <si>
    <t>Osservazioni effettive</t>
  </si>
  <si>
    <t>Valori mancanti</t>
  </si>
  <si>
    <t>Media</t>
  </si>
  <si>
    <t>Dev. Stand.</t>
  </si>
  <si>
    <t>Emissioni di gas serra relative ad ogni Paese, in un determinato anno di riferimento</t>
  </si>
  <si>
    <t>Esportazioni relative ad ogni Paese, in un determinato anno di riferimento come rappresentazione della competitività delle aziende</t>
  </si>
  <si>
    <t>Unità di misura</t>
  </si>
  <si>
    <t>Megatonnellate di CO2 equivalente</t>
  </si>
  <si>
    <t>Miliardi di dollari ($)</t>
  </si>
  <si>
    <t>Variabili indipendenti governative</t>
  </si>
  <si>
    <t>ETS_Dummy</t>
  </si>
  <si>
    <t>Renewable Energy Consumption</t>
  </si>
  <si>
    <t>Dollaro ($)</t>
  </si>
  <si>
    <t>Mappatura riguardante la variabile dei prezzi dell'EUA o delle quote di emissione degli altri sistemi di riduzione mondiale</t>
  </si>
  <si>
    <t>Allowances' price</t>
  </si>
  <si>
    <t>Firms' Allowances expenses</t>
  </si>
  <si>
    <t>Variabile binaria settata ad 1 dal momento in cui viene adottato un sitema di riduzione delle emissioni</t>
  </si>
  <si>
    <t>Variabile che tiene conto delle spese delle imprese di ciascuna nazione nei sistemi d'asta</t>
  </si>
  <si>
    <t>Fossil Fuel Energy Consumption</t>
  </si>
  <si>
    <t>Pollution/Climate Change Tax</t>
  </si>
  <si>
    <t>Consumo di energia derivante da fonti rinnovabili</t>
  </si>
  <si>
    <t>Consumo di energia derivante da combustibili fossili</t>
  </si>
  <si>
    <t>Terawattora (TWh)</t>
  </si>
  <si>
    <t>Milioni di dollari ($)</t>
  </si>
  <si>
    <t>Variabile che tiene conto di diverse forme di tassazione come le imposte sui rifiuti o sull'inquinamento delle acque</t>
  </si>
  <si>
    <t>Variabili indipendenti macroeconomiche</t>
  </si>
  <si>
    <t>Prodotto Interno Lordo a livello nazione, mappato su ogni anno.</t>
  </si>
  <si>
    <t>GDP</t>
  </si>
  <si>
    <t xml:space="preserve">GDP Growth </t>
  </si>
  <si>
    <t>Inflaction</t>
  </si>
  <si>
    <t>Custom</t>
  </si>
  <si>
    <t>Energy Price</t>
  </si>
  <si>
    <t>%</t>
  </si>
  <si>
    <t>Variabile che riporta la crescita percentuale del PIL in due anni successivi</t>
  </si>
  <si>
    <t xml:space="preserve">Valore dell'inflazione nazionale in un determinato anno di riferimento </t>
  </si>
  <si>
    <t>Prezzo dell'energia elettrica utilizzata per scopi industriali, dal 2008 ad oggi</t>
  </si>
  <si>
    <t>Percentuale doganale. In questo caso, la variabile è stata utilizzata solo per analisi europee in quanto quasi la totalità dei dati mancanti si riferiscono a paesi extra-UE</t>
  </si>
  <si>
    <t>$ /kWh</t>
  </si>
  <si>
    <t>Fonte</t>
  </si>
  <si>
    <t>Miliardi di $</t>
  </si>
  <si>
    <t>Mega tonnellate di CO2 equivalente</t>
  </si>
  <si>
    <t>Eurostat</t>
  </si>
  <si>
    <t>Consumo annuale renewable (TWh)</t>
  </si>
  <si>
    <t>Unità misura</t>
  </si>
  <si>
    <t>Dollaro</t>
  </si>
  <si>
    <t>miliardi di dollari</t>
  </si>
  <si>
    <t>Dollari</t>
  </si>
  <si>
    <t>Statista</t>
  </si>
  <si>
    <t>$ per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</si>
</sst>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$-45C]\ #,##0.00"/>
    <numFmt numFmtId="165" formatCode="[$$-45C]\ #,##0.000"/>
    <numFmt numFmtId="166" formatCode="0.00000"/>
    <numFmt numFmtId="167" formatCode="0.000"/>
    <numFmt numFmtId="168" formatCode="0.000%"/>
  </numFmts>
  <fonts count="4" x14ac:knownFonts="1">
    <font>
      <sz val="12"/>
      <color theme="1"/>
      <name val="Aptos Narrow"/>
      <family val="2"/>
      <scheme val="minor"/>
    </font>
    <font>
      <b/>
      <sz val="12"/>
      <color theme="0"/>
      <name val="Aptos Narrow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theme="2" tint="-0.749961851863155"/>
      </left>
      <right/>
      <top style="medium">
        <color theme="2" tint="-0.749961851863155"/>
      </top>
      <bottom/>
      <diagonal/>
    </border>
    <border>
      <left/>
      <right/>
      <top style="medium">
        <color theme="2" tint="-0.749961851863155"/>
      </top>
      <bottom/>
      <diagonal/>
    </border>
    <border>
      <left/>
      <right style="medium">
        <color theme="2" tint="-0.749961851863155"/>
      </right>
      <top style="medium">
        <color theme="2" tint="-0.749961851863155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medium">
        <color theme="2" tint="-0.749961851863155"/>
      </right>
      <top/>
      <bottom style="medium">
        <color theme="2" tint="-0.749961851863155"/>
      </bottom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thin">
        <color theme="2" tint="-0.749961851863155"/>
      </bottom>
      <diagonal/>
    </border>
    <border>
      <left style="medium">
        <color theme="2" tint="-0.749961851863155"/>
      </left>
      <right style="thin">
        <color theme="2" tint="-0.749961851863155"/>
      </right>
      <top style="medium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medium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thin">
        <color theme="2" tint="-0.749961851863155"/>
      </bottom>
      <diagonal/>
    </border>
    <border>
      <left style="medium">
        <color theme="2" tint="-0.749961851863155"/>
      </left>
      <right style="thin">
        <color theme="2" tint="-0.749961851863155"/>
      </right>
      <top style="thin">
        <color theme="2" tint="-0.749961851863155"/>
      </top>
      <bottom style="medium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medium">
        <color theme="2" tint="-0.749961851863155"/>
      </bottom>
      <diagonal/>
    </border>
    <border>
      <left style="thin">
        <color theme="2" tint="-0.749961851863155"/>
      </left>
      <right style="medium">
        <color theme="2" tint="-0.749961851863155"/>
      </right>
      <top style="thin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medium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theme="2" tint="-0.749961851863155"/>
      </left>
      <right style="medium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theme="2" tint="-0.749961851863155"/>
      </left>
      <right style="medium">
        <color theme="2" tint="-0.749961851863155"/>
      </right>
      <top style="thin">
        <color theme="2" tint="-0.749961851863155"/>
      </top>
      <bottom style="medium">
        <color theme="2" tint="-0.749961851863155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5" xfId="1" applyNumberFormat="1" applyFont="1" applyBorder="1" applyAlignment="1">
      <alignment horizontal="center" vertical="center"/>
    </xf>
    <xf numFmtId="2" fontId="0" fillId="0" borderId="6" xfId="1" applyNumberFormat="1" applyFont="1" applyBorder="1" applyAlignment="1">
      <alignment horizontal="center" vertical="center"/>
    </xf>
    <xf numFmtId="2" fontId="0" fillId="0" borderId="8" xfId="1" applyNumberFormat="1" applyFont="1" applyBorder="1" applyAlignment="1">
      <alignment horizontal="center" vertical="center"/>
    </xf>
    <xf numFmtId="2" fontId="0" fillId="0" borderId="9" xfId="1" applyNumberFormat="1" applyFont="1" applyBorder="1" applyAlignment="1">
      <alignment horizontal="center" vertical="center"/>
    </xf>
    <xf numFmtId="2" fontId="0" fillId="0" borderId="10" xfId="1" applyNumberFormat="1" applyFont="1" applyBorder="1" applyAlignment="1">
      <alignment horizontal="center" vertical="center"/>
    </xf>
    <xf numFmtId="2" fontId="0" fillId="0" borderId="11" xfId="1" applyNumberFormat="1" applyFont="1" applyBorder="1" applyAlignment="1">
      <alignment horizontal="center" vertical="center"/>
    </xf>
    <xf numFmtId="2" fontId="0" fillId="0" borderId="12" xfId="1" applyNumberFormat="1" applyFon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2" fontId="0" fillId="0" borderId="14" xfId="1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0" fillId="0" borderId="6" xfId="0" applyBorder="1"/>
    <xf numFmtId="0" fontId="0" fillId="0" borderId="14" xfId="0" applyBorder="1"/>
    <xf numFmtId="0" fontId="0" fillId="0" borderId="8" xfId="0" applyBorder="1"/>
    <xf numFmtId="0" fontId="0" fillId="0" borderId="9" xfId="0" applyBorder="1"/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67" fontId="0" fillId="0" borderId="10" xfId="0" applyNumberFormat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0" fillId="0" borderId="5" xfId="0" applyNumberFormat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7" fontId="0" fillId="0" borderId="14" xfId="0" applyNumberForma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4" xfId="0" applyBorder="1" applyAlignment="1">
      <alignment horizontal="left" vertical="center" wrapText="1"/>
    </xf>
    <xf numFmtId="166" fontId="0" fillId="0" borderId="32" xfId="0" applyNumberFormat="1" applyBorder="1" applyAlignment="1">
      <alignment horizontal="center" vertical="center"/>
    </xf>
    <xf numFmtId="166" fontId="0" fillId="0" borderId="33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0" fontId="0" fillId="0" borderId="35" xfId="0" applyBorder="1" applyAlignment="1">
      <alignment horizontal="left" vertical="center" wrapText="1"/>
    </xf>
    <xf numFmtId="4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0" fillId="6" borderId="38" xfId="0" applyFill="1" applyBorder="1" applyAlignment="1">
      <alignment horizontal="left" indent="1"/>
    </xf>
    <xf numFmtId="0" fontId="1" fillId="2" borderId="39" xfId="0" applyFont="1" applyFill="1" applyBorder="1" applyAlignment="1">
      <alignment horizontal="center" vertical="center"/>
    </xf>
    <xf numFmtId="10" fontId="0" fillId="0" borderId="10" xfId="1" applyNumberFormat="1" applyFont="1" applyBorder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 vertical="center"/>
    </xf>
    <xf numFmtId="10" fontId="0" fillId="0" borderId="5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8" xfId="1" applyNumberFormat="1" applyFont="1" applyBorder="1" applyAlignment="1">
      <alignment horizontal="center" vertical="center"/>
    </xf>
    <xf numFmtId="10" fontId="0" fillId="0" borderId="9" xfId="1" applyNumberFormat="1" applyFont="1" applyBorder="1" applyAlignment="1">
      <alignment horizontal="center" vertical="center"/>
    </xf>
    <xf numFmtId="168" fontId="0" fillId="0" borderId="10" xfId="1" applyNumberFormat="1" applyFont="1" applyBorder="1" applyAlignment="1">
      <alignment horizontal="center" vertical="center"/>
    </xf>
    <xf numFmtId="168" fontId="0" fillId="0" borderId="11" xfId="1" applyNumberFormat="1" applyFont="1" applyBorder="1" applyAlignment="1">
      <alignment horizontal="center" vertical="center"/>
    </xf>
    <xf numFmtId="168" fontId="0" fillId="0" borderId="12" xfId="1" applyNumberFormat="1" applyFont="1" applyBorder="1" applyAlignment="1">
      <alignment horizontal="center" vertical="center"/>
    </xf>
    <xf numFmtId="168" fontId="0" fillId="0" borderId="13" xfId="1" applyNumberFormat="1" applyFont="1" applyBorder="1" applyAlignment="1">
      <alignment horizontal="center" vertical="center"/>
    </xf>
    <xf numFmtId="168" fontId="0" fillId="0" borderId="5" xfId="1" applyNumberFormat="1" applyFont="1" applyBorder="1" applyAlignment="1">
      <alignment horizontal="center" vertical="center"/>
    </xf>
    <xf numFmtId="168" fontId="0" fillId="0" borderId="6" xfId="1" applyNumberFormat="1" applyFont="1" applyBorder="1" applyAlignment="1">
      <alignment horizontal="center" vertical="center"/>
    </xf>
    <xf numFmtId="168" fontId="0" fillId="0" borderId="14" xfId="1" applyNumberFormat="1" applyFont="1" applyBorder="1" applyAlignment="1">
      <alignment horizontal="center" vertical="center"/>
    </xf>
    <xf numFmtId="168" fontId="0" fillId="0" borderId="8" xfId="1" applyNumberFormat="1" applyFont="1" applyBorder="1" applyAlignment="1">
      <alignment horizontal="center" vertical="center"/>
    </xf>
    <xf numFmtId="168" fontId="0" fillId="0" borderId="9" xfId="1" applyNumberFormat="1" applyFont="1" applyBorder="1" applyAlignment="1">
      <alignment horizontal="center" vertical="center"/>
    </xf>
    <xf numFmtId="168" fontId="0" fillId="0" borderId="0" xfId="1" applyNumberFormat="1" applyFont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B18A9-246B-5B45-95BE-81287F8CBBAE}">
  <dimension ref="C2:J26"/>
  <sheetViews>
    <sheetView tabSelected="1" workbookViewId="0">
      <selection activeCell="I25" sqref="I25"/>
    </sheetView>
  </sheetViews>
  <sheetFormatPr baseColWidth="10" defaultRowHeight="16" x14ac:dyDescent="0.2"/>
  <cols>
    <col min="3" max="3" width="25.33203125" customWidth="1"/>
    <col min="4" max="4" width="32.5" customWidth="1"/>
    <col min="5" max="5" width="13.6640625" bestFit="1" customWidth="1"/>
    <col min="6" max="6" width="17.5" customWidth="1"/>
    <col min="7" max="7" width="19.33203125" bestFit="1" customWidth="1"/>
    <col min="8" max="8" width="13.83203125" bestFit="1" customWidth="1"/>
    <col min="9" max="10" width="13.6640625" bestFit="1" customWidth="1"/>
  </cols>
  <sheetData>
    <row r="2" spans="3:10" ht="17" thickBot="1" x14ac:dyDescent="0.25"/>
    <row r="3" spans="3:10" ht="17" thickBot="1" x14ac:dyDescent="0.25">
      <c r="C3" s="124" t="s">
        <v>44</v>
      </c>
      <c r="D3" s="125"/>
      <c r="E3" s="125"/>
      <c r="F3" s="125"/>
      <c r="G3" s="125"/>
      <c r="H3" s="125"/>
      <c r="I3" s="125"/>
      <c r="J3" s="126"/>
    </row>
    <row r="4" spans="3:10" ht="17" thickBot="1" x14ac:dyDescent="0.25">
      <c r="C4" s="75" t="s">
        <v>45</v>
      </c>
      <c r="D4" s="76" t="s">
        <v>41</v>
      </c>
      <c r="E4" s="76" t="s">
        <v>53</v>
      </c>
      <c r="F4" s="76" t="s">
        <v>46</v>
      </c>
      <c r="G4" s="76" t="s">
        <v>47</v>
      </c>
      <c r="H4" s="76" t="s">
        <v>48</v>
      </c>
      <c r="I4" s="76" t="s">
        <v>49</v>
      </c>
      <c r="J4" s="77" t="s">
        <v>50</v>
      </c>
    </row>
    <row r="5" spans="3:10" ht="51" x14ac:dyDescent="0.2">
      <c r="C5" s="79" t="s">
        <v>42</v>
      </c>
      <c r="D5" s="80" t="s">
        <v>51</v>
      </c>
      <c r="E5" s="81" t="s">
        <v>54</v>
      </c>
      <c r="F5" s="82">
        <f>COUNT('Emissioni greenhouse'!C3:V40)</f>
        <v>760</v>
      </c>
      <c r="G5" s="82">
        <v>760</v>
      </c>
      <c r="H5" s="82">
        <v>0</v>
      </c>
      <c r="I5" s="82">
        <f>AVERAGE('Emissioni greenhouse'!C3:V40)</f>
        <v>736.13295005276848</v>
      </c>
      <c r="J5" s="83">
        <f>STDEV('Emissioni greenhouse'!C3:V40)</f>
        <v>1904.0459131013272</v>
      </c>
    </row>
    <row r="6" spans="3:10" ht="69" thickBot="1" x14ac:dyDescent="0.25">
      <c r="C6" s="78" t="s">
        <v>43</v>
      </c>
      <c r="D6" s="84" t="s">
        <v>52</v>
      </c>
      <c r="E6" s="85" t="s">
        <v>55</v>
      </c>
      <c r="F6" s="86">
        <f>22*38</f>
        <v>836</v>
      </c>
      <c r="G6" s="86">
        <v>814</v>
      </c>
      <c r="H6" s="86">
        <v>22</v>
      </c>
      <c r="I6" s="86">
        <f>AVERAGE('Exports ($)'!AB3:AW40)</f>
        <v>354.06972665111135</v>
      </c>
      <c r="J6" s="87">
        <f>STDEV('Exports ($)'!AB3:AW40)</f>
        <v>519.86735687455848</v>
      </c>
    </row>
    <row r="9" spans="3:10" ht="17" thickBot="1" x14ac:dyDescent="0.25"/>
    <row r="10" spans="3:10" ht="17" thickBot="1" x14ac:dyDescent="0.25">
      <c r="C10" s="124" t="s">
        <v>56</v>
      </c>
      <c r="D10" s="125"/>
      <c r="E10" s="125"/>
      <c r="F10" s="125"/>
      <c r="G10" s="125"/>
      <c r="H10" s="125"/>
      <c r="I10" s="125"/>
      <c r="J10" s="126"/>
    </row>
    <row r="11" spans="3:10" ht="17" thickBot="1" x14ac:dyDescent="0.25">
      <c r="C11" s="75" t="s">
        <v>45</v>
      </c>
      <c r="D11" s="76" t="s">
        <v>41</v>
      </c>
      <c r="E11" s="76" t="s">
        <v>53</v>
      </c>
      <c r="F11" s="76" t="s">
        <v>46</v>
      </c>
      <c r="G11" s="76" t="s">
        <v>47</v>
      </c>
      <c r="H11" s="76" t="s">
        <v>48</v>
      </c>
      <c r="I11" s="76" t="s">
        <v>49</v>
      </c>
      <c r="J11" s="77" t="s">
        <v>50</v>
      </c>
    </row>
    <row r="12" spans="3:10" ht="51" x14ac:dyDescent="0.2">
      <c r="C12" s="79" t="s">
        <v>57</v>
      </c>
      <c r="D12" s="80" t="s">
        <v>63</v>
      </c>
      <c r="E12" s="81"/>
      <c r="F12" s="82">
        <v>836</v>
      </c>
      <c r="G12" s="82">
        <v>836</v>
      </c>
      <c r="H12" s="82">
        <v>0</v>
      </c>
      <c r="I12" s="82">
        <f>AVERAGE(Dummy_ETS!C4:X41)</f>
        <v>0.71531100478468901</v>
      </c>
      <c r="J12" s="83">
        <f>STDEV(Dummy_ETS!C4:X41)</f>
        <v>0.45153632507339386</v>
      </c>
    </row>
    <row r="13" spans="3:10" ht="68" x14ac:dyDescent="0.2">
      <c r="C13" s="92" t="s">
        <v>61</v>
      </c>
      <c r="D13" s="91" t="s">
        <v>60</v>
      </c>
      <c r="E13" s="88" t="s">
        <v>59</v>
      </c>
      <c r="F13" s="89">
        <v>570</v>
      </c>
      <c r="G13" s="89">
        <v>559</v>
      </c>
      <c r="H13" s="89">
        <v>11</v>
      </c>
      <c r="I13" s="94">
        <f>AVERAGE('Price_Allowances ($)'!C3:Q40)</f>
        <v>20.99906632653061</v>
      </c>
      <c r="J13" s="95">
        <f>STDEV('Price_Allowances ($)'!C3:Q40)</f>
        <v>21.77110357626864</v>
      </c>
    </row>
    <row r="14" spans="3:10" ht="51" x14ac:dyDescent="0.2">
      <c r="C14" s="93" t="s">
        <v>62</v>
      </c>
      <c r="D14" s="91" t="s">
        <v>64</v>
      </c>
      <c r="E14" s="88" t="s">
        <v>59</v>
      </c>
      <c r="F14" s="89">
        <v>532</v>
      </c>
      <c r="G14" s="89">
        <f>F14-H14</f>
        <v>509</v>
      </c>
      <c r="H14" s="89">
        <v>23</v>
      </c>
      <c r="I14" s="96">
        <f>AVERAGE('Revenue_Allowances ($)'!C3:P40)</f>
        <v>452471662.66681504</v>
      </c>
      <c r="J14" s="97">
        <f>STDEV('Revenue_Allowances ($)'!C3:P40)</f>
        <v>909024853.39570951</v>
      </c>
    </row>
    <row r="15" spans="3:10" ht="34" x14ac:dyDescent="0.2">
      <c r="C15" s="93" t="s">
        <v>58</v>
      </c>
      <c r="D15" s="91" t="s">
        <v>67</v>
      </c>
      <c r="E15" s="88" t="s">
        <v>69</v>
      </c>
      <c r="F15" s="89">
        <f>22*38</f>
        <v>836</v>
      </c>
      <c r="G15" s="89">
        <v>770</v>
      </c>
      <c r="H15" s="89">
        <f>F15-G15</f>
        <v>66</v>
      </c>
      <c r="I15" s="89">
        <f>AVERAGE('Consumo renewable EP'!D3:Y40)</f>
        <v>289.24565454545439</v>
      </c>
      <c r="J15" s="90">
        <f>STDEV('Consumo renewable EP'!D3:Y40)</f>
        <v>683.38417887360117</v>
      </c>
    </row>
    <row r="16" spans="3:10" ht="34" x14ac:dyDescent="0.2">
      <c r="C16" s="93" t="s">
        <v>65</v>
      </c>
      <c r="D16" s="91" t="s">
        <v>68</v>
      </c>
      <c r="E16" s="88" t="s">
        <v>69</v>
      </c>
      <c r="F16" s="89">
        <f>22*38</f>
        <v>836</v>
      </c>
      <c r="G16" s="89">
        <v>751</v>
      </c>
      <c r="H16" s="89">
        <f>F16-G16</f>
        <v>85</v>
      </c>
      <c r="I16" s="89">
        <f>AVERAGE('Consumo combustibili EP'!D3:Y40)</f>
        <v>2523.1748029294281</v>
      </c>
      <c r="J16" s="90">
        <f>STDEV('Consumo combustibili EP'!D3:Y40)</f>
        <v>5872.1375004873971</v>
      </c>
    </row>
    <row r="17" spans="3:10" ht="69" thickBot="1" x14ac:dyDescent="0.25">
      <c r="C17" s="98" t="s">
        <v>66</v>
      </c>
      <c r="D17" s="84" t="s">
        <v>71</v>
      </c>
      <c r="E17" s="85" t="s">
        <v>70</v>
      </c>
      <c r="F17" s="86">
        <f>38*21</f>
        <v>798</v>
      </c>
      <c r="G17" s="86">
        <v>652</v>
      </c>
      <c r="H17" s="86">
        <f>F17-G17</f>
        <v>146</v>
      </c>
      <c r="I17" s="99">
        <f>AVERAGE('Tax Rev Pollution (million $)'!D3:X40)</f>
        <v>627.31711656441678</v>
      </c>
      <c r="J17" s="100">
        <f>STDEV('Tax Rev Pollution (million $)'!D3:X40)</f>
        <v>1490.4598662075371</v>
      </c>
    </row>
    <row r="19" spans="3:10" ht="17" thickBot="1" x14ac:dyDescent="0.25"/>
    <row r="20" spans="3:10" ht="17" thickBot="1" x14ac:dyDescent="0.25">
      <c r="C20" s="124" t="s">
        <v>72</v>
      </c>
      <c r="D20" s="125"/>
      <c r="E20" s="125"/>
      <c r="F20" s="125"/>
      <c r="G20" s="125"/>
      <c r="H20" s="125"/>
      <c r="I20" s="125"/>
      <c r="J20" s="126"/>
    </row>
    <row r="21" spans="3:10" ht="17" thickBot="1" x14ac:dyDescent="0.25">
      <c r="C21" s="75" t="s">
        <v>45</v>
      </c>
      <c r="D21" s="76" t="s">
        <v>41</v>
      </c>
      <c r="E21" s="76" t="s">
        <v>53</v>
      </c>
      <c r="F21" s="76" t="s">
        <v>46</v>
      </c>
      <c r="G21" s="76" t="s">
        <v>47</v>
      </c>
      <c r="H21" s="76" t="s">
        <v>48</v>
      </c>
      <c r="I21" s="76" t="s">
        <v>49</v>
      </c>
      <c r="J21" s="77" t="s">
        <v>50</v>
      </c>
    </row>
    <row r="22" spans="3:10" ht="34" x14ac:dyDescent="0.2">
      <c r="C22" s="79" t="s">
        <v>74</v>
      </c>
      <c r="D22" s="80" t="s">
        <v>73</v>
      </c>
      <c r="E22" s="81" t="s">
        <v>55</v>
      </c>
      <c r="F22" s="82">
        <v>836</v>
      </c>
      <c r="G22" s="82">
        <v>836</v>
      </c>
      <c r="H22" s="82">
        <v>0</v>
      </c>
      <c r="I22" s="82">
        <v>1383.3726433623865</v>
      </c>
      <c r="J22" s="83">
        <v>3175.476396090457</v>
      </c>
    </row>
    <row r="23" spans="3:10" ht="51" x14ac:dyDescent="0.2">
      <c r="C23" s="92" t="s">
        <v>75</v>
      </c>
      <c r="D23" s="91" t="s">
        <v>80</v>
      </c>
      <c r="E23" s="88" t="s">
        <v>79</v>
      </c>
      <c r="F23" s="89">
        <v>836</v>
      </c>
      <c r="G23" s="89">
        <v>836</v>
      </c>
      <c r="H23" s="89">
        <v>0</v>
      </c>
      <c r="I23" s="94">
        <f>AVERAGE('Crescita del PIL (%)'!D3:Y40)</f>
        <v>2.549255577818573</v>
      </c>
      <c r="J23" s="95">
        <f>STDEV('Crescita del PIL (%)'!D3:Y40)</f>
        <v>3.7976481719277997</v>
      </c>
    </row>
    <row r="24" spans="3:10" ht="34" x14ac:dyDescent="0.2">
      <c r="C24" s="93" t="s">
        <v>76</v>
      </c>
      <c r="D24" s="91" t="s">
        <v>81</v>
      </c>
      <c r="E24" s="88" t="s">
        <v>79</v>
      </c>
      <c r="F24" s="89">
        <v>836</v>
      </c>
      <c r="G24" s="89">
        <v>813</v>
      </c>
      <c r="H24" s="89">
        <v>23</v>
      </c>
      <c r="I24" s="96">
        <f>AVERAGE('Inflazione (%)'!D3:Y40)</f>
        <v>2.9103513208710994</v>
      </c>
      <c r="J24" s="97">
        <f>STDEV('Inflazione (%)'!D3:Y40)</f>
        <v>3.2968562261434604</v>
      </c>
    </row>
    <row r="25" spans="3:10" ht="85" x14ac:dyDescent="0.2">
      <c r="C25" s="93" t="s">
        <v>77</v>
      </c>
      <c r="D25" s="91" t="s">
        <v>83</v>
      </c>
      <c r="E25" s="88" t="s">
        <v>79</v>
      </c>
      <c r="F25" s="89">
        <f>21*38</f>
        <v>798</v>
      </c>
      <c r="G25" s="89">
        <v>342</v>
      </c>
      <c r="H25" s="89">
        <f>F25-G25</f>
        <v>456</v>
      </c>
      <c r="I25" s="94">
        <f>AVERAGE('Dogana (%)'!C3:W22)</f>
        <v>2.321565762156037E-2</v>
      </c>
      <c r="J25" s="95">
        <f>STDEV('Dogana (%)'!C3:W22)</f>
        <v>4.0374676911479654E-2</v>
      </c>
    </row>
    <row r="26" spans="3:10" ht="35" thickBot="1" x14ac:dyDescent="0.25">
      <c r="C26" s="98" t="s">
        <v>78</v>
      </c>
      <c r="D26" s="84" t="s">
        <v>82</v>
      </c>
      <c r="E26" s="85" t="s">
        <v>84</v>
      </c>
      <c r="F26" s="86">
        <f>38*13</f>
        <v>494</v>
      </c>
      <c r="G26" s="86">
        <v>448</v>
      </c>
      <c r="H26" s="86">
        <f>F26-G26</f>
        <v>46</v>
      </c>
      <c r="I26" s="99">
        <f>AVERAGE('Price energia elettrica ($ kWh)'!K3:Y40)</f>
        <v>0.11424660513392856</v>
      </c>
      <c r="J26" s="100">
        <f>STDEV('Price energia elettrica ($ kWh)'!K3:Y40)</f>
        <v>5.9242025217955914E-2</v>
      </c>
    </row>
  </sheetData>
  <mergeCells count="3">
    <mergeCell ref="C3:J3"/>
    <mergeCell ref="C10:J10"/>
    <mergeCell ref="C20:J20"/>
  </mergeCells>
  <pageMargins left="0.7" right="0.7" top="0.75" bottom="0.75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D9591-BA86-5344-9F0B-F164B3F76859}">
  <dimension ref="C1:AX43"/>
  <sheetViews>
    <sheetView workbookViewId="0">
      <selection activeCell="AC43" sqref="AC43"/>
    </sheetView>
  </sheetViews>
  <sheetFormatPr baseColWidth="10" defaultRowHeight="16" x14ac:dyDescent="0.2"/>
  <cols>
    <col min="3" max="3" width="16" customWidth="1"/>
    <col min="4" max="25" width="22.83203125" customWidth="1"/>
    <col min="28" max="28" width="16" customWidth="1"/>
  </cols>
  <sheetData>
    <row r="1" spans="3:50" ht="17" thickBot="1" x14ac:dyDescent="0.25"/>
    <row r="2" spans="3:50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Y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  <c r="Y2" s="2">
        <f t="shared" si="0"/>
        <v>2022</v>
      </c>
      <c r="AB2" s="1" t="s">
        <v>0</v>
      </c>
      <c r="AC2" s="2">
        <v>2001</v>
      </c>
      <c r="AD2" s="2">
        <v>2002</v>
      </c>
      <c r="AE2" s="2">
        <v>2003</v>
      </c>
      <c r="AF2" s="2">
        <v>2004</v>
      </c>
      <c r="AG2" s="2">
        <v>2005</v>
      </c>
      <c r="AH2" s="2">
        <v>2006</v>
      </c>
      <c r="AI2" s="2">
        <v>2007</v>
      </c>
      <c r="AJ2" s="2">
        <v>2008</v>
      </c>
      <c r="AK2" s="2">
        <v>2009</v>
      </c>
      <c r="AL2" s="2">
        <v>2010</v>
      </c>
      <c r="AM2" s="2">
        <v>2011</v>
      </c>
      <c r="AN2" s="2">
        <v>2012</v>
      </c>
      <c r="AO2" s="2">
        <v>2013</v>
      </c>
      <c r="AP2" s="2">
        <v>2014</v>
      </c>
      <c r="AQ2" s="2">
        <v>2015</v>
      </c>
      <c r="AR2" s="2">
        <v>2016</v>
      </c>
      <c r="AS2" s="2">
        <v>2017</v>
      </c>
      <c r="AT2" s="2">
        <v>2018</v>
      </c>
      <c r="AU2" s="2">
        <v>2019</v>
      </c>
      <c r="AV2" s="2">
        <v>2020</v>
      </c>
      <c r="AW2" s="2">
        <v>2021</v>
      </c>
      <c r="AX2" s="2">
        <v>2022</v>
      </c>
    </row>
    <row r="3" spans="3:50" x14ac:dyDescent="0.2">
      <c r="C3" s="3" t="s">
        <v>1</v>
      </c>
      <c r="D3" s="14">
        <v>379629301675.10822</v>
      </c>
      <c r="E3" s="15">
        <v>395788696012.0592</v>
      </c>
      <c r="F3" s="15">
        <v>467739079790.33197</v>
      </c>
      <c r="G3" s="15">
        <v>614659980082.51538</v>
      </c>
      <c r="H3" s="15">
        <v>695692898676.55969</v>
      </c>
      <c r="I3" s="15">
        <v>748417562769.63574</v>
      </c>
      <c r="J3" s="15">
        <v>855007458585.22412</v>
      </c>
      <c r="K3" s="15">
        <v>1056112427190.3767</v>
      </c>
      <c r="L3" s="15">
        <v>928762122698.04956</v>
      </c>
      <c r="M3" s="15">
        <v>1148890200292.4233</v>
      </c>
      <c r="N3" s="15">
        <v>1398701323029.6284</v>
      </c>
      <c r="O3" s="15">
        <v>1547649835732.8911</v>
      </c>
      <c r="P3" s="15">
        <v>1577301840200.0142</v>
      </c>
      <c r="Q3" s="15">
        <v>1468597690006.2151</v>
      </c>
      <c r="R3" s="15">
        <v>1351768945139.1135</v>
      </c>
      <c r="S3" s="15">
        <v>1207580901578.7236</v>
      </c>
      <c r="T3" s="15">
        <v>1326882104817.0027</v>
      </c>
      <c r="U3" s="15">
        <v>1429733668185.9053</v>
      </c>
      <c r="V3" s="15">
        <v>1394671325960.5681</v>
      </c>
      <c r="W3" s="15">
        <v>1330381544909.3044</v>
      </c>
      <c r="X3" s="15">
        <v>1559033756285.1294</v>
      </c>
      <c r="Y3" s="16">
        <v>1692956646855.7017</v>
      </c>
      <c r="AB3" s="3" t="s">
        <v>1</v>
      </c>
      <c r="AC3" s="14">
        <v>379.6293016751082</v>
      </c>
      <c r="AD3" s="15">
        <v>395.78869601205918</v>
      </c>
      <c r="AE3" s="15">
        <v>467.73907979033197</v>
      </c>
      <c r="AF3" s="15">
        <v>614.6599800825154</v>
      </c>
      <c r="AG3" s="15">
        <v>695.69289867655971</v>
      </c>
      <c r="AH3" s="15">
        <v>748.41756276963577</v>
      </c>
      <c r="AI3" s="15">
        <v>855.00745858522407</v>
      </c>
      <c r="AJ3" s="15">
        <v>1056.1124271903768</v>
      </c>
      <c r="AK3" s="15">
        <v>928.76212269804955</v>
      </c>
      <c r="AL3" s="15">
        <v>1148.8902002924233</v>
      </c>
      <c r="AM3" s="15">
        <v>1398.7013230296284</v>
      </c>
      <c r="AN3" s="15">
        <v>1547.649835732891</v>
      </c>
      <c r="AO3" s="15">
        <v>1577.3018402000141</v>
      </c>
      <c r="AP3" s="15">
        <v>1468.5976900062151</v>
      </c>
      <c r="AQ3" s="15">
        <v>1351.7689451391136</v>
      </c>
      <c r="AR3" s="15">
        <v>1207.5809015787236</v>
      </c>
      <c r="AS3" s="15">
        <v>1326.8821048170028</v>
      </c>
      <c r="AT3" s="15">
        <v>1429.7336681859053</v>
      </c>
      <c r="AU3" s="15">
        <v>1394.6713259605681</v>
      </c>
      <c r="AV3" s="15">
        <v>1330.3815449093045</v>
      </c>
      <c r="AW3" s="15">
        <v>1559.0337562851294</v>
      </c>
      <c r="AX3" s="16">
        <v>1692.9566468557016</v>
      </c>
    </row>
    <row r="4" spans="3:50" x14ac:dyDescent="0.2">
      <c r="C4" s="4" t="s">
        <v>2</v>
      </c>
      <c r="D4" s="17">
        <v>197508773215.32309</v>
      </c>
      <c r="E4" s="6">
        <v>214394866675.23959</v>
      </c>
      <c r="F4" s="6">
        <v>262273631180.05435</v>
      </c>
      <c r="G4" s="6">
        <v>301457562038.54132</v>
      </c>
      <c r="H4" s="6">
        <v>316092273276.01544</v>
      </c>
      <c r="I4" s="6">
        <v>336280064332.41132</v>
      </c>
      <c r="J4" s="6">
        <v>389185571506.05225</v>
      </c>
      <c r="K4" s="6">
        <v>432051935642.94519</v>
      </c>
      <c r="L4" s="6">
        <v>401758735822.21069</v>
      </c>
      <c r="M4" s="6">
        <v>392275107258.66742</v>
      </c>
      <c r="N4" s="6">
        <v>431685217367.51056</v>
      </c>
      <c r="O4" s="6">
        <v>409401816050.53131</v>
      </c>
      <c r="P4" s="6">
        <v>430190979705.96198</v>
      </c>
      <c r="Q4" s="6">
        <v>442584815286.03375</v>
      </c>
      <c r="R4" s="6">
        <v>381971148530.54279</v>
      </c>
      <c r="S4" s="6">
        <v>395837353031.49902</v>
      </c>
      <c r="T4" s="6">
        <v>417261151844.97717</v>
      </c>
      <c r="U4" s="6">
        <v>454991174096.10162</v>
      </c>
      <c r="V4" s="6">
        <v>444596155845.25421</v>
      </c>
      <c r="W4" s="6">
        <v>435049316955.73663</v>
      </c>
      <c r="X4" s="6">
        <v>479295362747.04657</v>
      </c>
      <c r="Y4" s="7">
        <v>470941926750.74115</v>
      </c>
      <c r="AB4" s="4" t="s">
        <v>2</v>
      </c>
      <c r="AC4" s="17">
        <v>197.50877321532309</v>
      </c>
      <c r="AD4" s="6">
        <v>214.3948666752396</v>
      </c>
      <c r="AE4" s="6">
        <v>262.27363118005434</v>
      </c>
      <c r="AF4" s="6">
        <v>301.45756203854131</v>
      </c>
      <c r="AG4" s="6">
        <v>316.09227327601542</v>
      </c>
      <c r="AH4" s="6">
        <v>336.28006433241131</v>
      </c>
      <c r="AI4" s="6">
        <v>389.18557150605227</v>
      </c>
      <c r="AJ4" s="6">
        <v>432.05193564294518</v>
      </c>
      <c r="AK4" s="6">
        <v>401.75873582221067</v>
      </c>
      <c r="AL4" s="6">
        <v>392.27510725866745</v>
      </c>
      <c r="AM4" s="6">
        <v>431.68521736751057</v>
      </c>
      <c r="AN4" s="6">
        <v>409.40181605053129</v>
      </c>
      <c r="AO4" s="6">
        <v>430.19097970596198</v>
      </c>
      <c r="AP4" s="6">
        <v>442.58481528603374</v>
      </c>
      <c r="AQ4" s="6">
        <v>381.97114853054279</v>
      </c>
      <c r="AR4" s="6">
        <v>395.83735303149905</v>
      </c>
      <c r="AS4" s="6">
        <v>417.26115184497718</v>
      </c>
      <c r="AT4" s="6">
        <v>454.99117409610164</v>
      </c>
      <c r="AU4" s="6">
        <v>444.5961558452542</v>
      </c>
      <c r="AV4" s="6">
        <v>435.04931695573663</v>
      </c>
      <c r="AW4" s="6">
        <v>479.29536274704657</v>
      </c>
      <c r="AX4" s="7">
        <v>470.94192675074117</v>
      </c>
    </row>
    <row r="5" spans="3:50" x14ac:dyDescent="0.2">
      <c r="C5" s="4" t="s">
        <v>3</v>
      </c>
      <c r="D5" s="17">
        <v>236746141604.37039</v>
      </c>
      <c r="E5" s="6">
        <v>258383599375.17697</v>
      </c>
      <c r="F5" s="6">
        <v>318082528506.58759</v>
      </c>
      <c r="G5" s="6">
        <v>369214712443.20557</v>
      </c>
      <c r="H5" s="6">
        <v>385714762230.03876</v>
      </c>
      <c r="I5" s="6">
        <v>408259840868.82294</v>
      </c>
      <c r="J5" s="6">
        <v>470922156309.45251</v>
      </c>
      <c r="K5" s="6">
        <v>517328087920.078</v>
      </c>
      <c r="L5" s="6">
        <v>483254171097.81219</v>
      </c>
      <c r="M5" s="6">
        <v>481420882905.00092</v>
      </c>
      <c r="N5" s="6">
        <v>523330354138.1333</v>
      </c>
      <c r="O5" s="6">
        <v>496152879924.72668</v>
      </c>
      <c r="P5" s="6">
        <v>521791015247.0603</v>
      </c>
      <c r="Q5" s="6">
        <v>535390200131.0177</v>
      </c>
      <c r="R5" s="6">
        <v>462335574841.48413</v>
      </c>
      <c r="S5" s="6">
        <v>476062757356.92725</v>
      </c>
      <c r="T5" s="6">
        <v>502764720556.35382</v>
      </c>
      <c r="U5" s="6">
        <v>543299066998.90155</v>
      </c>
      <c r="V5" s="6">
        <v>535865804349.80304</v>
      </c>
      <c r="W5" s="6">
        <v>526264230147.39447</v>
      </c>
      <c r="X5" s="6">
        <v>600748812601.54077</v>
      </c>
      <c r="Y5" s="7">
        <v>583435595579.96338</v>
      </c>
      <c r="AB5" s="4" t="s">
        <v>3</v>
      </c>
      <c r="AC5" s="17">
        <v>236.74614160437039</v>
      </c>
      <c r="AD5" s="6">
        <v>258.38359937517697</v>
      </c>
      <c r="AE5" s="6">
        <v>318.08252850658761</v>
      </c>
      <c r="AF5" s="6">
        <v>369.21471244320554</v>
      </c>
      <c r="AG5" s="6">
        <v>385.71476223003873</v>
      </c>
      <c r="AH5" s="6">
        <v>408.25984086882295</v>
      </c>
      <c r="AI5" s="6">
        <v>470.92215630945253</v>
      </c>
      <c r="AJ5" s="6">
        <v>517.32808792007802</v>
      </c>
      <c r="AK5" s="6">
        <v>483.25417109781222</v>
      </c>
      <c r="AL5" s="6">
        <v>481.42088290500089</v>
      </c>
      <c r="AM5" s="6">
        <v>523.33035413813332</v>
      </c>
      <c r="AN5" s="6">
        <v>496.15287992472668</v>
      </c>
      <c r="AO5" s="6">
        <v>521.79101524706027</v>
      </c>
      <c r="AP5" s="6">
        <v>535.39020013101765</v>
      </c>
      <c r="AQ5" s="6">
        <v>462.33557484148412</v>
      </c>
      <c r="AR5" s="6">
        <v>476.06275735692725</v>
      </c>
      <c r="AS5" s="6">
        <v>502.76472055635384</v>
      </c>
      <c r="AT5" s="6">
        <v>543.29906699890159</v>
      </c>
      <c r="AU5" s="6">
        <v>535.86580434980306</v>
      </c>
      <c r="AV5" s="6">
        <v>526.26423014739441</v>
      </c>
      <c r="AW5" s="6">
        <v>600.74881260154075</v>
      </c>
      <c r="AX5" s="7">
        <v>583.43559557996343</v>
      </c>
    </row>
    <row r="6" spans="3:50" x14ac:dyDescent="0.2">
      <c r="C6" s="4" t="s">
        <v>4</v>
      </c>
      <c r="D6" s="17">
        <v>14183446025.738909</v>
      </c>
      <c r="E6" s="6">
        <v>16403043849.829679</v>
      </c>
      <c r="F6" s="6">
        <v>21144957990.468067</v>
      </c>
      <c r="G6" s="6">
        <v>26157743368.871613</v>
      </c>
      <c r="H6" s="6">
        <v>29868657858.008186</v>
      </c>
      <c r="I6" s="6">
        <v>34380536495.673927</v>
      </c>
      <c r="J6" s="6">
        <v>44432811756.473053</v>
      </c>
      <c r="K6" s="6">
        <v>54480684188.444237</v>
      </c>
      <c r="L6" s="6">
        <v>52023801230.120026</v>
      </c>
      <c r="M6" s="6">
        <v>50760929302.51474</v>
      </c>
      <c r="N6" s="6">
        <v>57737040780.015656</v>
      </c>
      <c r="O6" s="6">
        <v>54288135058.792618</v>
      </c>
      <c r="P6" s="6">
        <v>55852123989.950432</v>
      </c>
      <c r="Q6" s="6">
        <v>57157782909.930717</v>
      </c>
      <c r="R6" s="6">
        <v>50811995688.677109</v>
      </c>
      <c r="S6" s="6">
        <v>53964253211.839951</v>
      </c>
      <c r="T6" s="6">
        <v>59309748166.117943</v>
      </c>
      <c r="U6" s="6">
        <v>66370132238.391403</v>
      </c>
      <c r="V6" s="6">
        <v>68881010245.549759</v>
      </c>
      <c r="W6" s="6">
        <v>70368758395.141037</v>
      </c>
      <c r="X6" s="6">
        <v>84041493015.66185</v>
      </c>
      <c r="Y6" s="7">
        <v>90346169914.93486</v>
      </c>
      <c r="AB6" s="4" t="s">
        <v>4</v>
      </c>
      <c r="AC6" s="17">
        <v>14.183446025738908</v>
      </c>
      <c r="AD6" s="6">
        <v>16.403043849829679</v>
      </c>
      <c r="AE6" s="6">
        <v>21.144957990468068</v>
      </c>
      <c r="AF6" s="6">
        <v>26.157743368871614</v>
      </c>
      <c r="AG6" s="6">
        <v>29.868657858008188</v>
      </c>
      <c r="AH6" s="6">
        <v>34.38053649567393</v>
      </c>
      <c r="AI6" s="6">
        <v>44.43281175647305</v>
      </c>
      <c r="AJ6" s="6">
        <v>54.480684188444236</v>
      </c>
      <c r="AK6" s="6">
        <v>52.023801230120029</v>
      </c>
      <c r="AL6" s="6">
        <v>50.760929302514739</v>
      </c>
      <c r="AM6" s="6">
        <v>57.737040780015654</v>
      </c>
      <c r="AN6" s="6">
        <v>54.288135058792619</v>
      </c>
      <c r="AO6" s="6">
        <v>55.852123989950435</v>
      </c>
      <c r="AP6" s="6">
        <v>57.157782909930717</v>
      </c>
      <c r="AQ6" s="6">
        <v>50.811995688677108</v>
      </c>
      <c r="AR6" s="6">
        <v>53.964253211839953</v>
      </c>
      <c r="AS6" s="6">
        <v>59.309748166117942</v>
      </c>
      <c r="AT6" s="6">
        <v>66.370132238391406</v>
      </c>
      <c r="AU6" s="6">
        <v>68.88101024554976</v>
      </c>
      <c r="AV6" s="6">
        <v>70.368758395141043</v>
      </c>
      <c r="AW6" s="6">
        <v>84.041493015661857</v>
      </c>
      <c r="AX6" s="7">
        <v>90.346169914934862</v>
      </c>
    </row>
    <row r="7" spans="3:50" x14ac:dyDescent="0.2">
      <c r="C7" s="4" t="s">
        <v>5</v>
      </c>
      <c r="D7" s="17">
        <v>738981792355.37195</v>
      </c>
      <c r="E7" s="6">
        <v>760649334098.00549</v>
      </c>
      <c r="F7" s="6">
        <v>895540646634.78699</v>
      </c>
      <c r="G7" s="6">
        <v>1026690238278.2476</v>
      </c>
      <c r="H7" s="6">
        <v>1173108598778.6763</v>
      </c>
      <c r="I7" s="6">
        <v>1319264809590.9731</v>
      </c>
      <c r="J7" s="6">
        <v>1468820407783.2603</v>
      </c>
      <c r="K7" s="6">
        <v>1552989690721.6497</v>
      </c>
      <c r="L7" s="6">
        <v>1374625142157.2915</v>
      </c>
      <c r="M7" s="6">
        <v>1617343367486.2585</v>
      </c>
      <c r="N7" s="6">
        <v>1793326630174.5186</v>
      </c>
      <c r="O7" s="6">
        <v>1828366481521.5952</v>
      </c>
      <c r="P7" s="6">
        <v>1846597421834.9834</v>
      </c>
      <c r="Q7" s="6">
        <v>1805749878439.9412</v>
      </c>
      <c r="R7" s="6">
        <v>1556508816217.1401</v>
      </c>
      <c r="S7" s="6">
        <v>1527994741907.425</v>
      </c>
      <c r="T7" s="6">
        <v>1649265644244.095</v>
      </c>
      <c r="U7" s="6">
        <v>1725329192783.0239</v>
      </c>
      <c r="V7" s="6">
        <v>1743725183672.5212</v>
      </c>
      <c r="W7" s="6">
        <v>1655684730000.1936</v>
      </c>
      <c r="X7" s="6">
        <v>2007472181464.1519</v>
      </c>
      <c r="Y7" s="7">
        <v>2161483369422.0146</v>
      </c>
      <c r="AB7" s="4" t="s">
        <v>5</v>
      </c>
      <c r="AC7" s="17">
        <v>738.98179235537191</v>
      </c>
      <c r="AD7" s="6">
        <v>760.64933409800551</v>
      </c>
      <c r="AE7" s="6">
        <v>895.54064663478698</v>
      </c>
      <c r="AF7" s="6">
        <v>1026.6902382782475</v>
      </c>
      <c r="AG7" s="6">
        <v>1173.1085987786762</v>
      </c>
      <c r="AH7" s="6">
        <v>1319.2648095909731</v>
      </c>
      <c r="AI7" s="6">
        <v>1468.8204077832602</v>
      </c>
      <c r="AJ7" s="6">
        <v>1552.9896907216496</v>
      </c>
      <c r="AK7" s="6">
        <v>1374.6251421572915</v>
      </c>
      <c r="AL7" s="6">
        <v>1617.3433674862586</v>
      </c>
      <c r="AM7" s="6">
        <v>1793.3266301745186</v>
      </c>
      <c r="AN7" s="6">
        <v>1828.3664815215952</v>
      </c>
      <c r="AO7" s="6">
        <v>1846.5974218349834</v>
      </c>
      <c r="AP7" s="6">
        <v>1805.7498784399411</v>
      </c>
      <c r="AQ7" s="6">
        <v>1556.5088162171401</v>
      </c>
      <c r="AR7" s="6">
        <v>1527.9947419074251</v>
      </c>
      <c r="AS7" s="6">
        <v>1649.265644244095</v>
      </c>
      <c r="AT7" s="6">
        <v>1725.3291927830239</v>
      </c>
      <c r="AU7" s="6">
        <v>1743.7251836725213</v>
      </c>
      <c r="AV7" s="6">
        <v>1655.6847300001937</v>
      </c>
      <c r="AW7" s="6">
        <v>2007.4721814641518</v>
      </c>
      <c r="AX7" s="7">
        <v>2161.4833694220147</v>
      </c>
    </row>
    <row r="8" spans="3:50" x14ac:dyDescent="0.2">
      <c r="C8" s="4" t="s">
        <v>6</v>
      </c>
      <c r="D8" s="17">
        <v>1339400897153.4365</v>
      </c>
      <c r="E8" s="6">
        <v>1470557654824.1099</v>
      </c>
      <c r="F8" s="6">
        <v>1660280543870.9529</v>
      </c>
      <c r="G8" s="6">
        <v>1955346768757.6394</v>
      </c>
      <c r="H8" s="6">
        <v>2285961149904.2568</v>
      </c>
      <c r="I8" s="6">
        <v>2752118657221.6401</v>
      </c>
      <c r="J8" s="6">
        <v>3550327803024.6865</v>
      </c>
      <c r="K8" s="6">
        <v>4594336785752.0635</v>
      </c>
      <c r="L8" s="6">
        <v>5101691124358.4053</v>
      </c>
      <c r="M8" s="6">
        <v>6087191746738.5713</v>
      </c>
      <c r="N8" s="6">
        <v>7551545703518.1367</v>
      </c>
      <c r="O8" s="6">
        <v>8532185381696.4346</v>
      </c>
      <c r="P8" s="6">
        <v>9570471111847.8164</v>
      </c>
      <c r="Q8" s="6">
        <v>10475624944290.115</v>
      </c>
      <c r="R8" s="6">
        <v>11061572618594.75</v>
      </c>
      <c r="S8" s="6">
        <v>11233313730288.52</v>
      </c>
      <c r="T8" s="6">
        <v>12310491333980.889</v>
      </c>
      <c r="U8" s="6">
        <v>13894907857925.922</v>
      </c>
      <c r="V8" s="6">
        <v>14279968506242.775</v>
      </c>
      <c r="W8" s="6">
        <v>14687744162801.033</v>
      </c>
      <c r="X8" s="6">
        <v>17820459508852.184</v>
      </c>
      <c r="Y8" s="7">
        <v>17963171479205.328</v>
      </c>
      <c r="AB8" s="4" t="s">
        <v>6</v>
      </c>
      <c r="AC8" s="17">
        <v>1339.4008971534365</v>
      </c>
      <c r="AD8" s="6">
        <v>1470.5576548241099</v>
      </c>
      <c r="AE8" s="6">
        <v>1660.2805438709529</v>
      </c>
      <c r="AF8" s="6">
        <v>1955.3467687576394</v>
      </c>
      <c r="AG8" s="6">
        <v>2285.9611499042567</v>
      </c>
      <c r="AH8" s="6">
        <v>2752.1186572216402</v>
      </c>
      <c r="AI8" s="6">
        <v>3550.3278030246865</v>
      </c>
      <c r="AJ8" s="6">
        <v>4594.3367857520634</v>
      </c>
      <c r="AK8" s="6">
        <v>5101.6911243584054</v>
      </c>
      <c r="AL8" s="6">
        <v>6087.1917467385711</v>
      </c>
      <c r="AM8" s="6">
        <v>7551.5457035181371</v>
      </c>
      <c r="AN8" s="6">
        <v>8532.185381696434</v>
      </c>
      <c r="AO8" s="6">
        <v>9570.4711118478172</v>
      </c>
      <c r="AP8" s="6">
        <v>10475.624944290115</v>
      </c>
      <c r="AQ8" s="6">
        <v>11061.57261859475</v>
      </c>
      <c r="AR8" s="6">
        <v>11233.313730288519</v>
      </c>
      <c r="AS8" s="6">
        <v>12310.491333980888</v>
      </c>
      <c r="AT8" s="6">
        <v>13894.907857925922</v>
      </c>
      <c r="AU8" s="6">
        <v>14279.968506242776</v>
      </c>
      <c r="AV8" s="6">
        <v>14687.744162801033</v>
      </c>
      <c r="AW8" s="6">
        <v>17820.459508852182</v>
      </c>
      <c r="AX8" s="7">
        <v>17963.171479205328</v>
      </c>
    </row>
    <row r="9" spans="3:50" x14ac:dyDescent="0.2">
      <c r="C9" s="4" t="s">
        <v>7</v>
      </c>
      <c r="D9" s="17">
        <v>10397897085.610199</v>
      </c>
      <c r="E9" s="6">
        <v>11420227884.615385</v>
      </c>
      <c r="F9" s="6">
        <v>14547325028.312571</v>
      </c>
      <c r="G9" s="6">
        <v>17320552500</v>
      </c>
      <c r="H9" s="6">
        <v>18433411267.255314</v>
      </c>
      <c r="I9" s="6">
        <v>20072786350.520638</v>
      </c>
      <c r="J9" s="6">
        <v>23968764029.564739</v>
      </c>
      <c r="K9" s="6">
        <v>27844698989.307163</v>
      </c>
      <c r="L9" s="6">
        <v>25945391775.493195</v>
      </c>
      <c r="M9" s="6">
        <v>25732125693.846951</v>
      </c>
      <c r="N9" s="6">
        <v>27564931919.478184</v>
      </c>
      <c r="O9" s="6">
        <v>24977293926.289093</v>
      </c>
      <c r="P9" s="6">
        <v>23899444182.51001</v>
      </c>
      <c r="Q9" s="6">
        <v>23155988617.402302</v>
      </c>
      <c r="R9" s="6">
        <v>19842492366.547726</v>
      </c>
      <c r="S9" s="6">
        <v>20952955488.08363</v>
      </c>
      <c r="T9" s="6">
        <v>22870678689.480186</v>
      </c>
      <c r="U9" s="6">
        <v>25523485042.626537</v>
      </c>
      <c r="V9" s="6">
        <v>25947027570.426163</v>
      </c>
      <c r="W9" s="6">
        <v>25227201184.229462</v>
      </c>
      <c r="X9" s="6">
        <v>29482917678.895416</v>
      </c>
      <c r="Y9" s="7">
        <v>29250524418.085472</v>
      </c>
      <c r="AB9" s="4" t="s">
        <v>7</v>
      </c>
      <c r="AC9" s="17">
        <v>10.397897085610198</v>
      </c>
      <c r="AD9" s="6">
        <v>11.420227884615384</v>
      </c>
      <c r="AE9" s="6">
        <v>14.547325028312571</v>
      </c>
      <c r="AF9" s="6">
        <v>17.320552500000002</v>
      </c>
      <c r="AG9" s="6">
        <v>18.433411267255313</v>
      </c>
      <c r="AH9" s="6">
        <v>20.072786350520637</v>
      </c>
      <c r="AI9" s="6">
        <v>23.968764029564738</v>
      </c>
      <c r="AJ9" s="6">
        <v>27.844698989307162</v>
      </c>
      <c r="AK9" s="6">
        <v>25.945391775493196</v>
      </c>
      <c r="AL9" s="6">
        <v>25.73212569384695</v>
      </c>
      <c r="AM9" s="6">
        <v>27.564931919478184</v>
      </c>
      <c r="AN9" s="6">
        <v>24.977293926289093</v>
      </c>
      <c r="AO9" s="6">
        <v>23.89944418251001</v>
      </c>
      <c r="AP9" s="6">
        <v>23.155988617402301</v>
      </c>
      <c r="AQ9" s="6">
        <v>19.842492366547727</v>
      </c>
      <c r="AR9" s="6">
        <v>20.952955488083628</v>
      </c>
      <c r="AS9" s="6">
        <v>22.870678689480187</v>
      </c>
      <c r="AT9" s="6">
        <v>25.523485042626536</v>
      </c>
      <c r="AU9" s="6">
        <v>25.947027570426162</v>
      </c>
      <c r="AV9" s="6">
        <v>25.227201184229461</v>
      </c>
      <c r="AW9" s="6">
        <v>29.482917678895415</v>
      </c>
      <c r="AX9" s="7">
        <v>29.250524418085472</v>
      </c>
    </row>
    <row r="10" spans="3:50" x14ac:dyDescent="0.2">
      <c r="C10" s="4" t="s">
        <v>35</v>
      </c>
      <c r="D10" s="17">
        <v>23063323722.500717</v>
      </c>
      <c r="E10" s="6">
        <v>26757255951.778645</v>
      </c>
      <c r="F10" s="6">
        <v>35254833028.402016</v>
      </c>
      <c r="G10" s="6">
        <v>41855265955.291931</v>
      </c>
      <c r="H10" s="6">
        <v>45025332739.670746</v>
      </c>
      <c r="I10" s="6">
        <v>49601608068.547173</v>
      </c>
      <c r="J10" s="6">
        <v>59319172946.682922</v>
      </c>
      <c r="K10" s="6">
        <v>68519137406.168297</v>
      </c>
      <c r="L10" s="6">
        <v>62085753435.586922</v>
      </c>
      <c r="M10" s="6">
        <v>58819429750.223396</v>
      </c>
      <c r="N10" s="6">
        <v>62736258335.35408</v>
      </c>
      <c r="O10" s="6">
        <v>57354547991.221321</v>
      </c>
      <c r="P10" s="6">
        <v>59491066217.908844</v>
      </c>
      <c r="Q10" s="6">
        <v>59342363988.80397</v>
      </c>
      <c r="R10" s="6">
        <v>50857353544.284683</v>
      </c>
      <c r="S10" s="6">
        <v>52512987755.963547</v>
      </c>
      <c r="T10" s="6">
        <v>56061675144.382858</v>
      </c>
      <c r="U10" s="6">
        <v>61481309636.128906</v>
      </c>
      <c r="V10" s="6">
        <v>61470295887.838387</v>
      </c>
      <c r="W10" s="6">
        <v>57760024673.935875</v>
      </c>
      <c r="X10" s="6">
        <v>69081236641.246918</v>
      </c>
      <c r="Y10" s="7">
        <v>71600049650.194977</v>
      </c>
      <c r="AB10" s="4" t="s">
        <v>35</v>
      </c>
      <c r="AC10" s="17">
        <v>23.063323722500716</v>
      </c>
      <c r="AD10" s="6">
        <v>26.757255951778646</v>
      </c>
      <c r="AE10" s="6">
        <v>35.254833028402018</v>
      </c>
      <c r="AF10" s="6">
        <v>41.855265955291934</v>
      </c>
      <c r="AG10" s="6">
        <v>45.025332739670745</v>
      </c>
      <c r="AH10" s="6">
        <v>49.601608068547172</v>
      </c>
      <c r="AI10" s="6">
        <v>59.319172946682926</v>
      </c>
      <c r="AJ10" s="6">
        <v>68.519137406168298</v>
      </c>
      <c r="AK10" s="6">
        <v>62.085753435586923</v>
      </c>
      <c r="AL10" s="6">
        <v>58.819429750223399</v>
      </c>
      <c r="AM10" s="6">
        <v>62.73625833535408</v>
      </c>
      <c r="AN10" s="6">
        <v>57.354547991221324</v>
      </c>
      <c r="AO10" s="6">
        <v>59.491066217908845</v>
      </c>
      <c r="AP10" s="6">
        <v>59.342363988803967</v>
      </c>
      <c r="AQ10" s="6">
        <v>50.857353544284685</v>
      </c>
      <c r="AR10" s="6">
        <v>52.51298775596355</v>
      </c>
      <c r="AS10" s="6">
        <v>56.06167514438286</v>
      </c>
      <c r="AT10" s="6">
        <v>61.481309636128906</v>
      </c>
      <c r="AU10" s="6">
        <v>61.47029588783839</v>
      </c>
      <c r="AV10" s="6">
        <v>57.760024673935874</v>
      </c>
      <c r="AW10" s="6">
        <v>69.081236641246917</v>
      </c>
      <c r="AX10" s="7">
        <v>71.600049650194975</v>
      </c>
    </row>
    <row r="11" spans="3:50" x14ac:dyDescent="0.2">
      <c r="C11" s="4" t="s">
        <v>8</v>
      </c>
      <c r="D11" s="17">
        <v>164791442543.37482</v>
      </c>
      <c r="E11" s="6">
        <v>178635163717.43066</v>
      </c>
      <c r="F11" s="6">
        <v>218096033517.00897</v>
      </c>
      <c r="G11" s="6">
        <v>251373002954.38232</v>
      </c>
      <c r="H11" s="6">
        <v>264467336457.16953</v>
      </c>
      <c r="I11" s="6">
        <v>282884947702.96631</v>
      </c>
      <c r="J11" s="6">
        <v>319423424509.06555</v>
      </c>
      <c r="K11" s="6">
        <v>353361038818.38336</v>
      </c>
      <c r="L11" s="6">
        <v>321241303699.00574</v>
      </c>
      <c r="M11" s="6">
        <v>321995279401.50159</v>
      </c>
      <c r="N11" s="6">
        <v>344003137611.27118</v>
      </c>
      <c r="O11" s="6">
        <v>327148943812.1366</v>
      </c>
      <c r="P11" s="6">
        <v>343584391647.92706</v>
      </c>
      <c r="Q11" s="6">
        <v>352993631617.70801</v>
      </c>
      <c r="R11" s="6">
        <v>302673070846.85724</v>
      </c>
      <c r="S11" s="6">
        <v>313115929314.33856</v>
      </c>
      <c r="T11" s="6">
        <v>332121063806.39056</v>
      </c>
      <c r="U11" s="6">
        <v>356841216410.06769</v>
      </c>
      <c r="V11" s="6">
        <v>346498737961.63519</v>
      </c>
      <c r="W11" s="6">
        <v>354762748338.6615</v>
      </c>
      <c r="X11" s="6">
        <v>405687998852.69122</v>
      </c>
      <c r="Y11" s="7">
        <v>400167196948.7074</v>
      </c>
      <c r="AB11" s="4" t="s">
        <v>8</v>
      </c>
      <c r="AC11" s="17">
        <v>164.79144254337481</v>
      </c>
      <c r="AD11" s="6">
        <v>178.63516371743066</v>
      </c>
      <c r="AE11" s="6">
        <v>218.09603351700898</v>
      </c>
      <c r="AF11" s="6">
        <v>251.37300295438232</v>
      </c>
      <c r="AG11" s="6">
        <v>264.46733645716955</v>
      </c>
      <c r="AH11" s="6">
        <v>282.88494770296631</v>
      </c>
      <c r="AI11" s="6">
        <v>319.42342450906557</v>
      </c>
      <c r="AJ11" s="6">
        <v>353.36103881838335</v>
      </c>
      <c r="AK11" s="6">
        <v>321.24130369900575</v>
      </c>
      <c r="AL11" s="6">
        <v>321.99527940150159</v>
      </c>
      <c r="AM11" s="6">
        <v>344.0031376112712</v>
      </c>
      <c r="AN11" s="6">
        <v>327.14894381213662</v>
      </c>
      <c r="AO11" s="6">
        <v>343.58439164792708</v>
      </c>
      <c r="AP11" s="6">
        <v>352.99363161770799</v>
      </c>
      <c r="AQ11" s="6">
        <v>302.67307084685723</v>
      </c>
      <c r="AR11" s="6">
        <v>313.11592931433859</v>
      </c>
      <c r="AS11" s="6">
        <v>332.12106380639057</v>
      </c>
      <c r="AT11" s="6">
        <v>356.84121641006772</v>
      </c>
      <c r="AU11" s="6">
        <v>346.49873796163519</v>
      </c>
      <c r="AV11" s="6">
        <v>354.76274833866148</v>
      </c>
      <c r="AW11" s="6">
        <v>405.68799885269124</v>
      </c>
      <c r="AX11" s="7">
        <v>400.16719694870739</v>
      </c>
    </row>
    <row r="12" spans="3:50" x14ac:dyDescent="0.2">
      <c r="C12" s="4" t="s">
        <v>9</v>
      </c>
      <c r="D12" s="17">
        <v>6254649538.9848719</v>
      </c>
      <c r="E12" s="6">
        <v>7367975887.7272291</v>
      </c>
      <c r="F12" s="6">
        <v>9874013098.4643173</v>
      </c>
      <c r="G12" s="6">
        <v>12145911801.242235</v>
      </c>
      <c r="H12" s="6">
        <v>14106790200.223852</v>
      </c>
      <c r="I12" s="6">
        <v>17022870405.218918</v>
      </c>
      <c r="J12" s="6">
        <v>22449129482.617023</v>
      </c>
      <c r="K12" s="6">
        <v>24341678628.973194</v>
      </c>
      <c r="L12" s="6">
        <v>19633031397.610447</v>
      </c>
      <c r="M12" s="6">
        <v>19523477325.623463</v>
      </c>
      <c r="N12" s="6">
        <v>23213994093.463085</v>
      </c>
      <c r="O12" s="6">
        <v>23019150071.186726</v>
      </c>
      <c r="P12" s="6">
        <v>25115753366.111443</v>
      </c>
      <c r="Q12" s="6">
        <v>26634083965.098728</v>
      </c>
      <c r="R12" s="6">
        <v>22890762090.150768</v>
      </c>
      <c r="S12" s="6">
        <v>24072829276.77438</v>
      </c>
      <c r="T12" s="6">
        <v>26924385103.065929</v>
      </c>
      <c r="U12" s="6">
        <v>30624720196.228996</v>
      </c>
      <c r="V12" s="6">
        <v>31081901909.215637</v>
      </c>
      <c r="W12" s="6">
        <v>31370395572.765846</v>
      </c>
      <c r="X12" s="6">
        <v>37191166151.980026</v>
      </c>
      <c r="Y12" s="7">
        <v>38100812958.5196</v>
      </c>
      <c r="AB12" s="4" t="s">
        <v>9</v>
      </c>
      <c r="AC12" s="17">
        <v>6.2546495389848715</v>
      </c>
      <c r="AD12" s="6">
        <v>7.367975887727229</v>
      </c>
      <c r="AE12" s="6">
        <v>9.8740130984643173</v>
      </c>
      <c r="AF12" s="6">
        <v>12.145911801242235</v>
      </c>
      <c r="AG12" s="6">
        <v>14.106790200223852</v>
      </c>
      <c r="AH12" s="6">
        <v>17.022870405218917</v>
      </c>
      <c r="AI12" s="6">
        <v>22.449129482617025</v>
      </c>
      <c r="AJ12" s="6">
        <v>24.341678628973195</v>
      </c>
      <c r="AK12" s="6">
        <v>19.633031397610448</v>
      </c>
      <c r="AL12" s="6">
        <v>19.523477325623464</v>
      </c>
      <c r="AM12" s="6">
        <v>23.213994093463086</v>
      </c>
      <c r="AN12" s="6">
        <v>23.019150071186726</v>
      </c>
      <c r="AO12" s="6">
        <v>25.115753366111441</v>
      </c>
      <c r="AP12" s="6">
        <v>26.634083965098728</v>
      </c>
      <c r="AQ12" s="6">
        <v>22.890762090150769</v>
      </c>
      <c r="AR12" s="6">
        <v>24.072829276774378</v>
      </c>
      <c r="AS12" s="6">
        <v>26.92438510306593</v>
      </c>
      <c r="AT12" s="6">
        <v>30.624720196228996</v>
      </c>
      <c r="AU12" s="6">
        <v>31.081901909215638</v>
      </c>
      <c r="AV12" s="6">
        <v>31.370395572765847</v>
      </c>
      <c r="AW12" s="6">
        <v>37.191166151980028</v>
      </c>
      <c r="AX12" s="7">
        <v>38.100812958519597</v>
      </c>
    </row>
    <row r="13" spans="3:50" x14ac:dyDescent="0.2">
      <c r="C13" s="4" t="s">
        <v>10</v>
      </c>
      <c r="D13" s="17">
        <v>129533107311.81119</v>
      </c>
      <c r="E13" s="6">
        <v>140404460203.13751</v>
      </c>
      <c r="F13" s="6">
        <v>171652458349.41141</v>
      </c>
      <c r="G13" s="6">
        <v>197479443979.15109</v>
      </c>
      <c r="H13" s="6">
        <v>204885494686.38123</v>
      </c>
      <c r="I13" s="6">
        <v>217089269791.7644</v>
      </c>
      <c r="J13" s="6">
        <v>256378067752.15768</v>
      </c>
      <c r="K13" s="6">
        <v>285716311136.71869</v>
      </c>
      <c r="L13" s="6">
        <v>253497520828.51544</v>
      </c>
      <c r="M13" s="6">
        <v>249424310816.66714</v>
      </c>
      <c r="N13" s="6">
        <v>275604356167.31573</v>
      </c>
      <c r="O13" s="6">
        <v>258290060227.73444</v>
      </c>
      <c r="P13" s="6">
        <v>271362405890.58899</v>
      </c>
      <c r="Q13" s="6">
        <v>274862826772.15588</v>
      </c>
      <c r="R13" s="6">
        <v>234534382384.7655</v>
      </c>
      <c r="S13" s="6">
        <v>240771351298.83328</v>
      </c>
      <c r="T13" s="6">
        <v>255647979916.47104</v>
      </c>
      <c r="U13" s="6">
        <v>275708001767.84296</v>
      </c>
      <c r="V13" s="6">
        <v>268514916972.54858</v>
      </c>
      <c r="W13" s="6">
        <v>271886077382.10193</v>
      </c>
      <c r="X13" s="6">
        <v>296470417085.26654</v>
      </c>
      <c r="Y13" s="7">
        <v>282649838009.7287</v>
      </c>
      <c r="AB13" s="4" t="s">
        <v>10</v>
      </c>
      <c r="AC13" s="17">
        <v>129.53310731181119</v>
      </c>
      <c r="AD13" s="6">
        <v>140.40446020313752</v>
      </c>
      <c r="AE13" s="6">
        <v>171.6524583494114</v>
      </c>
      <c r="AF13" s="6">
        <v>197.47944397915109</v>
      </c>
      <c r="AG13" s="6">
        <v>204.88549468638124</v>
      </c>
      <c r="AH13" s="6">
        <v>217.08926979176439</v>
      </c>
      <c r="AI13" s="6">
        <v>256.37806775215768</v>
      </c>
      <c r="AJ13" s="6">
        <v>285.71631113671867</v>
      </c>
      <c r="AK13" s="6">
        <v>253.49752082851543</v>
      </c>
      <c r="AL13" s="6">
        <v>249.42431081666714</v>
      </c>
      <c r="AM13" s="6">
        <v>275.60435616731576</v>
      </c>
      <c r="AN13" s="6">
        <v>258.29006022773444</v>
      </c>
      <c r="AO13" s="6">
        <v>271.362405890589</v>
      </c>
      <c r="AP13" s="6">
        <v>274.86282677215587</v>
      </c>
      <c r="AQ13" s="6">
        <v>234.53438238476551</v>
      </c>
      <c r="AR13" s="6">
        <v>240.77135129883328</v>
      </c>
      <c r="AS13" s="6">
        <v>255.64797991647103</v>
      </c>
      <c r="AT13" s="6">
        <v>275.70800176784297</v>
      </c>
      <c r="AU13" s="6">
        <v>268.51491697254858</v>
      </c>
      <c r="AV13" s="6">
        <v>271.88607738210192</v>
      </c>
      <c r="AW13" s="6">
        <v>296.47041708526655</v>
      </c>
      <c r="AX13" s="7">
        <v>282.64983800972868</v>
      </c>
    </row>
    <row r="14" spans="3:50" x14ac:dyDescent="0.2">
      <c r="C14" s="4" t="s">
        <v>11</v>
      </c>
      <c r="D14" s="17">
        <v>1377657339291.3403</v>
      </c>
      <c r="E14" s="6">
        <v>1501409382971.3752</v>
      </c>
      <c r="F14" s="6">
        <v>1844544792036.8589</v>
      </c>
      <c r="G14" s="6">
        <v>2119633181634.3684</v>
      </c>
      <c r="H14" s="6">
        <v>2196945232435.7966</v>
      </c>
      <c r="I14" s="6">
        <v>2320536221304.7026</v>
      </c>
      <c r="J14" s="6">
        <v>2660591246211.7734</v>
      </c>
      <c r="K14" s="6">
        <v>2930303780828.1245</v>
      </c>
      <c r="L14" s="6">
        <v>2700887366932.0293</v>
      </c>
      <c r="M14" s="6">
        <v>2645187882116.6719</v>
      </c>
      <c r="N14" s="6">
        <v>2865157541994.1689</v>
      </c>
      <c r="O14" s="6">
        <v>2683671716967.188</v>
      </c>
      <c r="P14" s="6">
        <v>2811876903329.0273</v>
      </c>
      <c r="Q14" s="6">
        <v>2855964488590.186</v>
      </c>
      <c r="R14" s="6">
        <v>2439188643162.4985</v>
      </c>
      <c r="S14" s="6">
        <v>2472964344587.1655</v>
      </c>
      <c r="T14" s="6">
        <v>2595151045197.6514</v>
      </c>
      <c r="U14" s="6">
        <v>2790956878746.6646</v>
      </c>
      <c r="V14" s="6">
        <v>2728870246705.8779</v>
      </c>
      <c r="W14" s="6">
        <v>2647418691598.4507</v>
      </c>
      <c r="X14" s="6">
        <v>2959355819170.4951</v>
      </c>
      <c r="Y14" s="7">
        <v>2779092236505.8472</v>
      </c>
      <c r="AB14" s="4" t="s">
        <v>11</v>
      </c>
      <c r="AC14" s="17">
        <v>1377.6573392913403</v>
      </c>
      <c r="AD14" s="6">
        <v>1501.4093829713752</v>
      </c>
      <c r="AE14" s="6">
        <v>1844.5447920368588</v>
      </c>
      <c r="AF14" s="6">
        <v>2119.6331816343686</v>
      </c>
      <c r="AG14" s="6">
        <v>2196.9452324357967</v>
      </c>
      <c r="AH14" s="6">
        <v>2320.5362213047028</v>
      </c>
      <c r="AI14" s="6">
        <v>2660.5912462117735</v>
      </c>
      <c r="AJ14" s="6">
        <v>2930.3037808281247</v>
      </c>
      <c r="AK14" s="6">
        <v>2700.8873669320292</v>
      </c>
      <c r="AL14" s="6">
        <v>2645.187882116672</v>
      </c>
      <c r="AM14" s="6">
        <v>2865.1575419941692</v>
      </c>
      <c r="AN14" s="6">
        <v>2683.6717169671879</v>
      </c>
      <c r="AO14" s="6">
        <v>2811.8769033290273</v>
      </c>
      <c r="AP14" s="6">
        <v>2855.9644885901862</v>
      </c>
      <c r="AQ14" s="6">
        <v>2439.1886431624985</v>
      </c>
      <c r="AR14" s="6">
        <v>2472.9643445871657</v>
      </c>
      <c r="AS14" s="6">
        <v>2595.1510451976515</v>
      </c>
      <c r="AT14" s="6">
        <v>2790.9568787466646</v>
      </c>
      <c r="AU14" s="6">
        <v>2728.8702467058779</v>
      </c>
      <c r="AV14" s="6">
        <v>2647.4186915984506</v>
      </c>
      <c r="AW14" s="6">
        <v>2959.3558191704951</v>
      </c>
      <c r="AX14" s="7">
        <v>2779.0922365058473</v>
      </c>
    </row>
    <row r="15" spans="3:50" x14ac:dyDescent="0.2">
      <c r="C15" s="4" t="s">
        <v>12</v>
      </c>
      <c r="D15" s="17">
        <v>1945790973803.1519</v>
      </c>
      <c r="E15" s="6">
        <v>2078484517474.5134</v>
      </c>
      <c r="F15" s="6">
        <v>2501640388482.3477</v>
      </c>
      <c r="G15" s="6">
        <v>2814353869359.0806</v>
      </c>
      <c r="H15" s="6">
        <v>2846864211175.0962</v>
      </c>
      <c r="I15" s="6">
        <v>2994703642023.5254</v>
      </c>
      <c r="J15" s="6">
        <v>3425578382921.5796</v>
      </c>
      <c r="K15" s="6">
        <v>3745264093617.1865</v>
      </c>
      <c r="L15" s="6">
        <v>3411261212652.3413</v>
      </c>
      <c r="M15" s="6">
        <v>3399667820000.0063</v>
      </c>
      <c r="N15" s="6">
        <v>3749314991050.5908</v>
      </c>
      <c r="O15" s="6">
        <v>3527143188785.1572</v>
      </c>
      <c r="P15" s="6">
        <v>3733804649549.0303</v>
      </c>
      <c r="Q15" s="6">
        <v>3889093051023.5156</v>
      </c>
      <c r="R15" s="6">
        <v>3357585719351.5605</v>
      </c>
      <c r="S15" s="6">
        <v>3469853463945.5337</v>
      </c>
      <c r="T15" s="6">
        <v>3690849152517.6533</v>
      </c>
      <c r="U15" s="6">
        <v>3974443355019.605</v>
      </c>
      <c r="V15" s="6">
        <v>3889177589254.8955</v>
      </c>
      <c r="W15" s="6">
        <v>3887727161914.4077</v>
      </c>
      <c r="X15" s="6">
        <v>4278503934689.8535</v>
      </c>
      <c r="Y15" s="7">
        <v>4082469490797.6812</v>
      </c>
      <c r="AB15" s="4" t="s">
        <v>12</v>
      </c>
      <c r="AC15" s="17">
        <v>1945.7909738031519</v>
      </c>
      <c r="AD15" s="6">
        <v>2078.4845174745133</v>
      </c>
      <c r="AE15" s="6">
        <v>2501.6403884823476</v>
      </c>
      <c r="AF15" s="6">
        <v>2814.3538693590804</v>
      </c>
      <c r="AG15" s="6">
        <v>2846.864211175096</v>
      </c>
      <c r="AH15" s="6">
        <v>2994.7036420235254</v>
      </c>
      <c r="AI15" s="6">
        <v>3425.5783829215798</v>
      </c>
      <c r="AJ15" s="6">
        <v>3745.2640936171865</v>
      </c>
      <c r="AK15" s="6">
        <v>3411.2612126523413</v>
      </c>
      <c r="AL15" s="6">
        <v>3399.6678200000065</v>
      </c>
      <c r="AM15" s="6">
        <v>3749.3149910505908</v>
      </c>
      <c r="AN15" s="6">
        <v>3527.1431887851572</v>
      </c>
      <c r="AO15" s="6">
        <v>3733.8046495490303</v>
      </c>
      <c r="AP15" s="6">
        <v>3889.0930510235157</v>
      </c>
      <c r="AQ15" s="6">
        <v>3357.5857193515603</v>
      </c>
      <c r="AR15" s="6">
        <v>3469.8534639455338</v>
      </c>
      <c r="AS15" s="6">
        <v>3690.8491525176532</v>
      </c>
      <c r="AT15" s="6">
        <v>3974.443355019605</v>
      </c>
      <c r="AU15" s="6">
        <v>3889.1775892548953</v>
      </c>
      <c r="AV15" s="6">
        <v>3887.7271619144076</v>
      </c>
      <c r="AW15" s="6">
        <v>4278.5039346898538</v>
      </c>
      <c r="AX15" s="7">
        <v>4082.4694907976814</v>
      </c>
    </row>
    <row r="16" spans="3:50" x14ac:dyDescent="0.2">
      <c r="C16" s="4" t="s">
        <v>13</v>
      </c>
      <c r="D16" s="17">
        <v>4374711694090.8706</v>
      </c>
      <c r="E16" s="6">
        <v>4182846045873.6079</v>
      </c>
      <c r="F16" s="6">
        <v>4519561645253.5293</v>
      </c>
      <c r="G16" s="6">
        <v>4893116005656.5586</v>
      </c>
      <c r="H16" s="6">
        <v>4831467035389.7998</v>
      </c>
      <c r="I16" s="6">
        <v>4601663122649.9209</v>
      </c>
      <c r="J16" s="6">
        <v>4579750920354.8086</v>
      </c>
      <c r="K16" s="6">
        <v>5106679115127.2988</v>
      </c>
      <c r="L16" s="6">
        <v>5289493117993.8896</v>
      </c>
      <c r="M16" s="6">
        <v>5759071769013.1133</v>
      </c>
      <c r="N16" s="6">
        <v>6233147172341.3486</v>
      </c>
      <c r="O16" s="6">
        <v>6272362996105.0342</v>
      </c>
      <c r="P16" s="6">
        <v>5212328181166.1846</v>
      </c>
      <c r="Q16" s="6">
        <v>4896994405353.292</v>
      </c>
      <c r="R16" s="6">
        <v>4444930651964.1797</v>
      </c>
      <c r="S16" s="6">
        <v>5003677627544.2402</v>
      </c>
      <c r="T16" s="6">
        <v>4930837369151.4219</v>
      </c>
      <c r="U16" s="6">
        <v>5040880939324.8594</v>
      </c>
      <c r="V16" s="6">
        <v>5117993853016.5078</v>
      </c>
      <c r="W16" s="6">
        <v>5055587093501.5879</v>
      </c>
      <c r="X16" s="6">
        <v>5034620784584.9834</v>
      </c>
      <c r="Y16" s="7">
        <v>4256410760723.75</v>
      </c>
      <c r="AB16" s="4" t="s">
        <v>13</v>
      </c>
      <c r="AC16" s="17">
        <v>4374.7116940908709</v>
      </c>
      <c r="AD16" s="6">
        <v>4182.8460458736081</v>
      </c>
      <c r="AE16" s="6">
        <v>4519.5616452535296</v>
      </c>
      <c r="AF16" s="6">
        <v>4893.1160056565586</v>
      </c>
      <c r="AG16" s="6">
        <v>4831.4670353898</v>
      </c>
      <c r="AH16" s="6">
        <v>4601.6631226499212</v>
      </c>
      <c r="AI16" s="6">
        <v>4579.7509203548088</v>
      </c>
      <c r="AJ16" s="6">
        <v>5106.6791151272992</v>
      </c>
      <c r="AK16" s="6">
        <v>5289.4931179938894</v>
      </c>
      <c r="AL16" s="6">
        <v>5759.0717690131132</v>
      </c>
      <c r="AM16" s="6">
        <v>6233.1471723413488</v>
      </c>
      <c r="AN16" s="6">
        <v>6272.3629961050337</v>
      </c>
      <c r="AO16" s="6">
        <v>5212.3281811661845</v>
      </c>
      <c r="AP16" s="6">
        <v>4896.9944053532918</v>
      </c>
      <c r="AQ16" s="6">
        <v>4444.9306519641796</v>
      </c>
      <c r="AR16" s="6">
        <v>5003.6776275442398</v>
      </c>
      <c r="AS16" s="6">
        <v>4930.8373691514216</v>
      </c>
      <c r="AT16" s="6">
        <v>5040.8809393248594</v>
      </c>
      <c r="AU16" s="6">
        <v>5117.9938530165082</v>
      </c>
      <c r="AV16" s="6">
        <v>5055.5870935015882</v>
      </c>
      <c r="AW16" s="6">
        <v>5034.6207845849831</v>
      </c>
      <c r="AX16" s="7">
        <v>4256.4107607237502</v>
      </c>
    </row>
    <row r="17" spans="3:50" x14ac:dyDescent="0.2">
      <c r="C17" s="4" t="s">
        <v>14</v>
      </c>
      <c r="D17" s="17">
        <v>136309295225.33954</v>
      </c>
      <c r="E17" s="6">
        <v>154564203586.95401</v>
      </c>
      <c r="F17" s="6">
        <v>202370140236.26508</v>
      </c>
      <c r="G17" s="6">
        <v>240963562236.12726</v>
      </c>
      <c r="H17" s="6">
        <v>247875422204.41388</v>
      </c>
      <c r="I17" s="6">
        <v>273546728473.07257</v>
      </c>
      <c r="J17" s="6">
        <v>318902829550.73315</v>
      </c>
      <c r="K17" s="6">
        <v>355908689477.44525</v>
      </c>
      <c r="L17" s="6">
        <v>331308500253.27441</v>
      </c>
      <c r="M17" s="6">
        <v>297124961971.50055</v>
      </c>
      <c r="N17" s="6">
        <v>282995942006.55701</v>
      </c>
      <c r="O17" s="6">
        <v>242029307133.40787</v>
      </c>
      <c r="P17" s="6">
        <v>238907690051.1301</v>
      </c>
      <c r="Q17" s="6">
        <v>235458133124.60779</v>
      </c>
      <c r="R17" s="6">
        <v>195683527003.37451</v>
      </c>
      <c r="S17" s="6">
        <v>193148146586.93277</v>
      </c>
      <c r="T17" s="6">
        <v>199844406013.53094</v>
      </c>
      <c r="U17" s="6">
        <v>212049447242.11121</v>
      </c>
      <c r="V17" s="6">
        <v>205252760889.36438</v>
      </c>
      <c r="W17" s="6">
        <v>188480337285.60519</v>
      </c>
      <c r="X17" s="6">
        <v>214667807441.20197</v>
      </c>
      <c r="Y17" s="7">
        <v>217581324512.0592</v>
      </c>
      <c r="AB17" s="4" t="s">
        <v>14</v>
      </c>
      <c r="AC17" s="17">
        <v>136.30929522533953</v>
      </c>
      <c r="AD17" s="6">
        <v>154.56420358695402</v>
      </c>
      <c r="AE17" s="6">
        <v>202.37014023626509</v>
      </c>
      <c r="AF17" s="6">
        <v>240.96356223612725</v>
      </c>
      <c r="AG17" s="6">
        <v>247.87542220441387</v>
      </c>
      <c r="AH17" s="6">
        <v>273.54672847307256</v>
      </c>
      <c r="AI17" s="6">
        <v>318.90282955073314</v>
      </c>
      <c r="AJ17" s="6">
        <v>355.90868947744525</v>
      </c>
      <c r="AK17" s="6">
        <v>331.30850025327442</v>
      </c>
      <c r="AL17" s="6">
        <v>297.12496197150057</v>
      </c>
      <c r="AM17" s="6">
        <v>282.99594200655702</v>
      </c>
      <c r="AN17" s="6">
        <v>242.02930713340785</v>
      </c>
      <c r="AO17" s="6">
        <v>238.90769005113009</v>
      </c>
      <c r="AP17" s="6">
        <v>235.4581331246078</v>
      </c>
      <c r="AQ17" s="6">
        <v>195.68352700337451</v>
      </c>
      <c r="AR17" s="6">
        <v>193.14814658693277</v>
      </c>
      <c r="AS17" s="6">
        <v>199.84440601353094</v>
      </c>
      <c r="AT17" s="6">
        <v>212.0494472421112</v>
      </c>
      <c r="AU17" s="6">
        <v>205.25276088936437</v>
      </c>
      <c r="AV17" s="6">
        <v>188.4803372856052</v>
      </c>
      <c r="AW17" s="6">
        <v>214.66780744120197</v>
      </c>
      <c r="AX17" s="7">
        <v>217.58132451205921</v>
      </c>
    </row>
    <row r="18" spans="3:50" x14ac:dyDescent="0.2">
      <c r="C18" s="4" t="s">
        <v>38</v>
      </c>
      <c r="D18" s="17">
        <v>485441014538.63824</v>
      </c>
      <c r="E18" s="6">
        <v>514937948874.2121</v>
      </c>
      <c r="F18" s="6">
        <v>607699285436.0481</v>
      </c>
      <c r="G18" s="6">
        <v>709148514815.78748</v>
      </c>
      <c r="H18" s="6">
        <v>820381595510.64282</v>
      </c>
      <c r="I18" s="6">
        <v>940259888794.35132</v>
      </c>
      <c r="J18" s="6">
        <v>1216736438842.4067</v>
      </c>
      <c r="K18" s="6">
        <v>1198895139014.616</v>
      </c>
      <c r="L18" s="6">
        <v>1341888016984.3594</v>
      </c>
      <c r="M18" s="6">
        <v>1675615519489.3484</v>
      </c>
      <c r="N18" s="6">
        <v>1823051829900.8064</v>
      </c>
      <c r="O18" s="6">
        <v>1827637590787.1895</v>
      </c>
      <c r="P18" s="6">
        <v>1856721507681.0786</v>
      </c>
      <c r="Q18" s="6">
        <v>2039126479228.114</v>
      </c>
      <c r="R18" s="6">
        <v>2103588360066.3235</v>
      </c>
      <c r="S18" s="6">
        <v>2294796885682.5454</v>
      </c>
      <c r="T18" s="6">
        <v>2651474262735.2832</v>
      </c>
      <c r="U18" s="6">
        <v>2702929641707.377</v>
      </c>
      <c r="V18" s="6">
        <v>2835606256616.0254</v>
      </c>
      <c r="W18" s="6">
        <v>2671595405986.8584</v>
      </c>
      <c r="X18" s="6">
        <v>3150306839142.1328</v>
      </c>
      <c r="Y18" s="7">
        <v>3416645826052.874</v>
      </c>
      <c r="AB18" s="4" t="s">
        <v>38</v>
      </c>
      <c r="AC18" s="17">
        <v>485.44101453863823</v>
      </c>
      <c r="AD18" s="6">
        <v>514.93794887421211</v>
      </c>
      <c r="AE18" s="6">
        <v>607.69928543604806</v>
      </c>
      <c r="AF18" s="6">
        <v>709.14851481578751</v>
      </c>
      <c r="AG18" s="6">
        <v>820.3815955106428</v>
      </c>
      <c r="AH18" s="6">
        <v>940.25988879435135</v>
      </c>
      <c r="AI18" s="6">
        <v>1216.7364388424066</v>
      </c>
      <c r="AJ18" s="6">
        <v>1198.895139014616</v>
      </c>
      <c r="AK18" s="6">
        <v>1341.8880169843594</v>
      </c>
      <c r="AL18" s="6">
        <v>1675.6155194893483</v>
      </c>
      <c r="AM18" s="6">
        <v>1823.0518299008063</v>
      </c>
      <c r="AN18" s="6">
        <v>1827.6375907871895</v>
      </c>
      <c r="AO18" s="6">
        <v>1856.7215076810787</v>
      </c>
      <c r="AP18" s="6">
        <v>2039.126479228114</v>
      </c>
      <c r="AQ18" s="6">
        <v>2103.5883600663233</v>
      </c>
      <c r="AR18" s="6">
        <v>2294.7968856825455</v>
      </c>
      <c r="AS18" s="6">
        <v>2651.474262735283</v>
      </c>
      <c r="AT18" s="6">
        <v>2702.929641707377</v>
      </c>
      <c r="AU18" s="6">
        <v>2835.6062566160253</v>
      </c>
      <c r="AV18" s="6">
        <v>2671.5954059868586</v>
      </c>
      <c r="AW18" s="6">
        <v>3150.306839142133</v>
      </c>
      <c r="AX18" s="7">
        <v>3416.6458260528739</v>
      </c>
    </row>
    <row r="19" spans="3:50" x14ac:dyDescent="0.2">
      <c r="C19" s="4" t="s">
        <v>15</v>
      </c>
      <c r="D19" s="17">
        <v>109346669229.6954</v>
      </c>
      <c r="E19" s="6">
        <v>128596035288.40102</v>
      </c>
      <c r="F19" s="6">
        <v>164670771259.60202</v>
      </c>
      <c r="G19" s="6">
        <v>194372115041.06497</v>
      </c>
      <c r="H19" s="6">
        <v>211876989655.90652</v>
      </c>
      <c r="I19" s="6">
        <v>232180617162.2785</v>
      </c>
      <c r="J19" s="6">
        <v>270079279419.50046</v>
      </c>
      <c r="K19" s="6">
        <v>275447471451.06323</v>
      </c>
      <c r="L19" s="6">
        <v>236443115853.69476</v>
      </c>
      <c r="M19" s="6">
        <v>221913560882.3671</v>
      </c>
      <c r="N19" s="6">
        <v>239170638711.31369</v>
      </c>
      <c r="O19" s="6">
        <v>225118718207.15631</v>
      </c>
      <c r="P19" s="6">
        <v>238112475390.79556</v>
      </c>
      <c r="Q19" s="6">
        <v>259681883575.70575</v>
      </c>
      <c r="R19" s="6">
        <v>292364226871.7561</v>
      </c>
      <c r="S19" s="6">
        <v>298559265006.39764</v>
      </c>
      <c r="T19" s="6">
        <v>337241811320.89587</v>
      </c>
      <c r="U19" s="6">
        <v>386693357874.05621</v>
      </c>
      <c r="V19" s="6">
        <v>398933010007.3562</v>
      </c>
      <c r="W19" s="6">
        <v>428608687830.23932</v>
      </c>
      <c r="X19" s="6">
        <v>513391778882.85999</v>
      </c>
      <c r="Y19" s="7">
        <v>533140011838.27637</v>
      </c>
      <c r="AB19" s="4" t="s">
        <v>15</v>
      </c>
      <c r="AC19" s="17">
        <v>109.34666922969541</v>
      </c>
      <c r="AD19" s="6">
        <v>128.59603528840103</v>
      </c>
      <c r="AE19" s="6">
        <v>164.67077125960202</v>
      </c>
      <c r="AF19" s="6">
        <v>194.37211504106497</v>
      </c>
      <c r="AG19" s="6">
        <v>211.87698965590653</v>
      </c>
      <c r="AH19" s="6">
        <v>232.18061716227851</v>
      </c>
      <c r="AI19" s="6">
        <v>270.07927941950044</v>
      </c>
      <c r="AJ19" s="6">
        <v>275.44747145106322</v>
      </c>
      <c r="AK19" s="6">
        <v>236.44311585369476</v>
      </c>
      <c r="AL19" s="6">
        <v>221.91356088236711</v>
      </c>
      <c r="AM19" s="6">
        <v>239.1706387113137</v>
      </c>
      <c r="AN19" s="6">
        <v>225.11871820715632</v>
      </c>
      <c r="AO19" s="6">
        <v>238.11247539079557</v>
      </c>
      <c r="AP19" s="6">
        <v>259.68188357570574</v>
      </c>
      <c r="AQ19" s="6">
        <v>292.3642268717561</v>
      </c>
      <c r="AR19" s="6">
        <v>298.55926500639765</v>
      </c>
      <c r="AS19" s="6">
        <v>337.24181132089586</v>
      </c>
      <c r="AT19" s="6">
        <v>386.69335787405623</v>
      </c>
      <c r="AU19" s="6">
        <v>398.93301000735619</v>
      </c>
      <c r="AV19" s="6">
        <v>428.60868783023932</v>
      </c>
      <c r="AW19" s="6">
        <v>513.39177888285997</v>
      </c>
      <c r="AX19" s="7">
        <v>533.14001183827634</v>
      </c>
    </row>
    <row r="20" spans="3:50" x14ac:dyDescent="0.2">
      <c r="C20" s="4" t="s">
        <v>16</v>
      </c>
      <c r="D20" s="17">
        <v>8234846804.6058187</v>
      </c>
      <c r="E20" s="6">
        <v>9318395054.8593369</v>
      </c>
      <c r="F20" s="6">
        <v>11429333037.84432</v>
      </c>
      <c r="G20" s="6">
        <v>13825302535.769899</v>
      </c>
      <c r="H20" s="6">
        <v>16852963067.049637</v>
      </c>
      <c r="I20" s="6">
        <v>17465318552.294098</v>
      </c>
      <c r="J20" s="6">
        <v>21652505596.752789</v>
      </c>
      <c r="K20" s="6">
        <v>18074622987.018452</v>
      </c>
      <c r="L20" s="6">
        <v>13154414219.206978</v>
      </c>
      <c r="M20" s="6">
        <v>13751161917.739773</v>
      </c>
      <c r="N20" s="6">
        <v>15221622925.931889</v>
      </c>
      <c r="O20" s="6">
        <v>14751508133.544277</v>
      </c>
      <c r="P20" s="6">
        <v>16125060515.311741</v>
      </c>
      <c r="Q20" s="6">
        <v>17867662177.891129</v>
      </c>
      <c r="R20" s="6">
        <v>17517210519.091156</v>
      </c>
      <c r="S20" s="6">
        <v>20793168030.952427</v>
      </c>
      <c r="T20" s="6">
        <v>24728285177.460316</v>
      </c>
      <c r="U20" s="6">
        <v>26260850582.06868</v>
      </c>
      <c r="V20" s="6">
        <v>24681343649.295189</v>
      </c>
      <c r="W20" s="6">
        <v>21565767851.143982</v>
      </c>
      <c r="X20" s="6">
        <v>25595940169.587879</v>
      </c>
      <c r="Y20" s="7">
        <v>28064529851.309849</v>
      </c>
      <c r="AB20" s="4" t="s">
        <v>16</v>
      </c>
      <c r="AC20" s="17">
        <v>8.2348468046058194</v>
      </c>
      <c r="AD20" s="6">
        <v>9.3183950548593373</v>
      </c>
      <c r="AE20" s="6">
        <v>11.429333037844319</v>
      </c>
      <c r="AF20" s="6">
        <v>13.8253025357699</v>
      </c>
      <c r="AG20" s="6">
        <v>16.852963067049636</v>
      </c>
      <c r="AH20" s="6">
        <v>17.465318552294097</v>
      </c>
      <c r="AI20" s="6">
        <v>21.652505596752789</v>
      </c>
      <c r="AJ20" s="6">
        <v>18.074622987018451</v>
      </c>
      <c r="AK20" s="6">
        <v>13.154414219206977</v>
      </c>
      <c r="AL20" s="6">
        <v>13.751161917739772</v>
      </c>
      <c r="AM20" s="6">
        <v>15.221622925931889</v>
      </c>
      <c r="AN20" s="6">
        <v>14.751508133544277</v>
      </c>
      <c r="AO20" s="6">
        <v>16.125060515311741</v>
      </c>
      <c r="AP20" s="6">
        <v>17.867662177891127</v>
      </c>
      <c r="AQ20" s="6">
        <v>17.517210519091154</v>
      </c>
      <c r="AR20" s="6">
        <v>20.793168030952426</v>
      </c>
      <c r="AS20" s="6">
        <v>24.728285177460315</v>
      </c>
      <c r="AT20" s="6">
        <v>26.260850582068681</v>
      </c>
      <c r="AU20" s="6">
        <v>24.68134364929519</v>
      </c>
      <c r="AV20" s="6">
        <v>21.565767851143981</v>
      </c>
      <c r="AW20" s="6">
        <v>25.59594016958788</v>
      </c>
      <c r="AX20" s="7">
        <v>28.06452985130985</v>
      </c>
    </row>
    <row r="21" spans="3:50" x14ac:dyDescent="0.2">
      <c r="C21" s="4" t="s">
        <v>17</v>
      </c>
      <c r="D21" s="17">
        <v>1168023426056.3794</v>
      </c>
      <c r="E21" s="6">
        <v>1276769338449.2964</v>
      </c>
      <c r="F21" s="6">
        <v>1577621707050.5066</v>
      </c>
      <c r="G21" s="6">
        <v>1806542968545.5645</v>
      </c>
      <c r="H21" s="6">
        <v>1858217147203.7346</v>
      </c>
      <c r="I21" s="6">
        <v>1949551719389.6443</v>
      </c>
      <c r="J21" s="6">
        <v>2213102482751.458</v>
      </c>
      <c r="K21" s="6">
        <v>2408655348718.5933</v>
      </c>
      <c r="L21" s="6">
        <v>2199928804118.6313</v>
      </c>
      <c r="M21" s="6">
        <v>2136099955236.6709</v>
      </c>
      <c r="N21" s="6">
        <v>2294994296589.4985</v>
      </c>
      <c r="O21" s="6">
        <v>2086957656821.6021</v>
      </c>
      <c r="P21" s="6">
        <v>2141924094298.5552</v>
      </c>
      <c r="Q21" s="6">
        <v>2162009615996.5415</v>
      </c>
      <c r="R21" s="6">
        <v>1836637711060.5459</v>
      </c>
      <c r="S21" s="6">
        <v>1877071687633.7788</v>
      </c>
      <c r="T21" s="6">
        <v>1961796197354.3564</v>
      </c>
      <c r="U21" s="6">
        <v>2091932426266.979</v>
      </c>
      <c r="V21" s="6">
        <v>2011302198827.4478</v>
      </c>
      <c r="W21" s="6">
        <v>1897461635591.9119</v>
      </c>
      <c r="X21" s="6">
        <v>2155360298998.0273</v>
      </c>
      <c r="Y21" s="7">
        <v>2049737165407.9846</v>
      </c>
      <c r="AB21" s="4" t="s">
        <v>17</v>
      </c>
      <c r="AC21" s="17">
        <v>1168.0234260563793</v>
      </c>
      <c r="AD21" s="6">
        <v>1276.7693384492964</v>
      </c>
      <c r="AE21" s="6">
        <v>1577.6217070505065</v>
      </c>
      <c r="AF21" s="6">
        <v>1806.5429685455645</v>
      </c>
      <c r="AG21" s="6">
        <v>1858.2171472037346</v>
      </c>
      <c r="AH21" s="6">
        <v>1949.5517193896442</v>
      </c>
      <c r="AI21" s="6">
        <v>2213.102482751458</v>
      </c>
      <c r="AJ21" s="6">
        <v>2408.6553487185934</v>
      </c>
      <c r="AK21" s="6">
        <v>2199.9288041186314</v>
      </c>
      <c r="AL21" s="6">
        <v>2136.0999552366711</v>
      </c>
      <c r="AM21" s="6">
        <v>2294.9942965894984</v>
      </c>
      <c r="AN21" s="6">
        <v>2086.9576568216021</v>
      </c>
      <c r="AO21" s="6">
        <v>2141.9240942985552</v>
      </c>
      <c r="AP21" s="6">
        <v>2162.0096159965415</v>
      </c>
      <c r="AQ21" s="6">
        <v>1836.6377110605458</v>
      </c>
      <c r="AR21" s="6">
        <v>1877.0716876337788</v>
      </c>
      <c r="AS21" s="6">
        <v>1961.7961973543565</v>
      </c>
      <c r="AT21" s="6">
        <v>2091.9324262669788</v>
      </c>
      <c r="AU21" s="6">
        <v>2011.3021988274477</v>
      </c>
      <c r="AV21" s="6">
        <v>1897.4616355919118</v>
      </c>
      <c r="AW21" s="6">
        <v>2155.3602989980272</v>
      </c>
      <c r="AX21" s="7">
        <v>2049.7371654079848</v>
      </c>
    </row>
    <row r="22" spans="3:50" x14ac:dyDescent="0.2">
      <c r="C22" s="4" t="s">
        <v>18</v>
      </c>
      <c r="D22" s="17">
        <v>8362398701.5894337</v>
      </c>
      <c r="E22" s="6">
        <v>9557031605.2751236</v>
      </c>
      <c r="F22" s="6">
        <v>11771975156.80728</v>
      </c>
      <c r="G22" s="6">
        <v>14435700533.368023</v>
      </c>
      <c r="H22" s="6">
        <v>17003459863.098942</v>
      </c>
      <c r="I22" s="6">
        <v>21570076498.620518</v>
      </c>
      <c r="J22" s="6">
        <v>31054350977.97839</v>
      </c>
      <c r="K22" s="6">
        <v>35854274228.913902</v>
      </c>
      <c r="L22" s="6">
        <v>26410909090.909088</v>
      </c>
      <c r="M22" s="6">
        <v>23956163076.55748</v>
      </c>
      <c r="N22" s="6">
        <v>27474380566.265041</v>
      </c>
      <c r="O22" s="6">
        <v>28169902669.378365</v>
      </c>
      <c r="P22" s="6">
        <v>30204783461.848808</v>
      </c>
      <c r="Q22" s="6">
        <v>31386896487.040672</v>
      </c>
      <c r="R22" s="6">
        <v>27263090547.061707</v>
      </c>
      <c r="S22" s="6">
        <v>28083597512.484116</v>
      </c>
      <c r="T22" s="6">
        <v>30483806017.831818</v>
      </c>
      <c r="U22" s="6">
        <v>34429023435.021149</v>
      </c>
      <c r="V22" s="6">
        <v>34225547537.074455</v>
      </c>
      <c r="W22" s="6">
        <v>34390910338.960403</v>
      </c>
      <c r="X22" s="6">
        <v>39443126174.433472</v>
      </c>
      <c r="Y22" s="7">
        <v>40932030049.564362</v>
      </c>
      <c r="AB22" s="4" t="s">
        <v>18</v>
      </c>
      <c r="AC22" s="17">
        <v>8.3623987015894343</v>
      </c>
      <c r="AD22" s="6">
        <v>9.5570316052751227</v>
      </c>
      <c r="AE22" s="6">
        <v>11.771975156807279</v>
      </c>
      <c r="AF22" s="6">
        <v>14.435700533368022</v>
      </c>
      <c r="AG22" s="6">
        <v>17.003459863098943</v>
      </c>
      <c r="AH22" s="6">
        <v>21.570076498620519</v>
      </c>
      <c r="AI22" s="6">
        <v>31.054350977978391</v>
      </c>
      <c r="AJ22" s="6">
        <v>35.854274228913901</v>
      </c>
      <c r="AK22" s="6">
        <v>26.410909090909087</v>
      </c>
      <c r="AL22" s="6">
        <v>23.95616307655748</v>
      </c>
      <c r="AM22" s="6">
        <v>27.47438056626504</v>
      </c>
      <c r="AN22" s="6">
        <v>28.169902669378363</v>
      </c>
      <c r="AO22" s="6">
        <v>30.204783461848809</v>
      </c>
      <c r="AP22" s="6">
        <v>31.386896487040673</v>
      </c>
      <c r="AQ22" s="6">
        <v>27.263090547061708</v>
      </c>
      <c r="AR22" s="6">
        <v>28.083597512484115</v>
      </c>
      <c r="AS22" s="6">
        <v>30.483806017831817</v>
      </c>
      <c r="AT22" s="6">
        <v>34.429023435021151</v>
      </c>
      <c r="AU22" s="6">
        <v>34.225547537074455</v>
      </c>
      <c r="AV22" s="6">
        <v>34.390910338960403</v>
      </c>
      <c r="AW22" s="6">
        <v>39.443126174433473</v>
      </c>
      <c r="AX22" s="7">
        <v>40.932030049564361</v>
      </c>
    </row>
    <row r="23" spans="3:50" x14ac:dyDescent="0.2">
      <c r="C23" s="4" t="s">
        <v>19</v>
      </c>
      <c r="D23" s="17">
        <v>2491800558.7767353</v>
      </c>
      <c r="E23" s="6">
        <v>2688618747.3814759</v>
      </c>
      <c r="F23" s="6">
        <v>3070803051.4216375</v>
      </c>
      <c r="G23" s="6">
        <v>3454373797.7444239</v>
      </c>
      <c r="H23" s="6">
        <v>3659319116.8805718</v>
      </c>
      <c r="I23" s="6">
        <v>4000102086.1463513</v>
      </c>
      <c r="J23" s="6">
        <v>4601429897.2146826</v>
      </c>
      <c r="K23" s="6">
        <v>5081479840.0871572</v>
      </c>
      <c r="L23" s="6">
        <v>4504375348.0703812</v>
      </c>
      <c r="M23" s="6">
        <v>5082337238.4471846</v>
      </c>
      <c r="N23" s="6">
        <v>5739706004.8961649</v>
      </c>
      <c r="O23" s="6">
        <v>5456102482.2861433</v>
      </c>
      <c r="P23" s="6">
        <v>6391708310.6772661</v>
      </c>
      <c r="Q23" s="6">
        <v>6657526979.7227745</v>
      </c>
      <c r="R23" s="6">
        <v>6268515276.1744051</v>
      </c>
      <c r="S23" s="6">
        <v>6237302033.5013199</v>
      </c>
      <c r="T23" s="6">
        <v>6474308717.8528919</v>
      </c>
      <c r="U23" s="6">
        <v>6692620691.8414583</v>
      </c>
      <c r="V23" s="6">
        <v>6436467007.119318</v>
      </c>
      <c r="W23" s="6">
        <v>6405870210.3229303</v>
      </c>
      <c r="X23" s="6">
        <v>7710380085.9225731</v>
      </c>
      <c r="Y23" s="7"/>
      <c r="AB23" s="4" t="s">
        <v>19</v>
      </c>
      <c r="AC23" s="17">
        <v>2.4918005587767351</v>
      </c>
      <c r="AD23" s="6">
        <v>2.6886187473814758</v>
      </c>
      <c r="AE23" s="6">
        <v>3.0708030514216373</v>
      </c>
      <c r="AF23" s="6">
        <v>3.4543737977444238</v>
      </c>
      <c r="AG23" s="6">
        <v>3.6593191168805719</v>
      </c>
      <c r="AH23" s="6">
        <v>4.0001020861463514</v>
      </c>
      <c r="AI23" s="6">
        <v>4.6014298972146825</v>
      </c>
      <c r="AJ23" s="6">
        <v>5.081479840087157</v>
      </c>
      <c r="AK23" s="6">
        <v>4.504375348070381</v>
      </c>
      <c r="AL23" s="6">
        <v>5.0823372384471845</v>
      </c>
      <c r="AM23" s="6">
        <v>5.7397060048961652</v>
      </c>
      <c r="AN23" s="6">
        <v>5.456102482286143</v>
      </c>
      <c r="AO23" s="6">
        <v>6.3917083106772665</v>
      </c>
      <c r="AP23" s="6">
        <v>6.6575269797227747</v>
      </c>
      <c r="AQ23" s="6">
        <v>6.268515276174405</v>
      </c>
      <c r="AR23" s="6">
        <v>6.2373020335013196</v>
      </c>
      <c r="AS23" s="6">
        <v>6.4743087178528915</v>
      </c>
      <c r="AT23" s="6">
        <v>6.6926206918414586</v>
      </c>
      <c r="AU23" s="6">
        <v>6.436467007119318</v>
      </c>
      <c r="AV23" s="6">
        <v>6.4058702103229299</v>
      </c>
      <c r="AW23" s="6">
        <v>7.7103800859225728</v>
      </c>
      <c r="AX23" s="7">
        <v>0</v>
      </c>
    </row>
    <row r="24" spans="3:50" x14ac:dyDescent="0.2">
      <c r="C24" s="4" t="s">
        <v>20</v>
      </c>
      <c r="D24" s="17">
        <v>12237388001.72637</v>
      </c>
      <c r="E24" s="6">
        <v>14259781159.011929</v>
      </c>
      <c r="F24" s="6">
        <v>18781721376.198536</v>
      </c>
      <c r="G24" s="6">
        <v>22627507451.564827</v>
      </c>
      <c r="H24" s="6">
        <v>26097677571.837296</v>
      </c>
      <c r="I24" s="6">
        <v>30183575103.526161</v>
      </c>
      <c r="J24" s="6">
        <v>39697891351.943077</v>
      </c>
      <c r="K24" s="6">
        <v>47797551587.882332</v>
      </c>
      <c r="L24" s="6">
        <v>37388122046.149567</v>
      </c>
      <c r="M24" s="6">
        <v>37128694028.242989</v>
      </c>
      <c r="N24" s="6">
        <v>43535051482.386894</v>
      </c>
      <c r="O24" s="6">
        <v>42927454291.477997</v>
      </c>
      <c r="P24" s="6">
        <v>46523420074.437225</v>
      </c>
      <c r="Q24" s="6">
        <v>48533659592.172791</v>
      </c>
      <c r="R24" s="6">
        <v>41435533340.38826</v>
      </c>
      <c r="S24" s="6">
        <v>43047309305.73629</v>
      </c>
      <c r="T24" s="6">
        <v>47758736931.780083</v>
      </c>
      <c r="U24" s="6">
        <v>53751411409.444664</v>
      </c>
      <c r="V24" s="6">
        <v>54808531641.411674</v>
      </c>
      <c r="W24" s="6">
        <v>56964942999.365135</v>
      </c>
      <c r="X24" s="6">
        <v>66798933785.770241</v>
      </c>
      <c r="Y24" s="7">
        <v>70974490450.494446</v>
      </c>
      <c r="AB24" s="4" t="s">
        <v>20</v>
      </c>
      <c r="AC24" s="17">
        <v>12.237388001726369</v>
      </c>
      <c r="AD24" s="6">
        <v>14.259781159011929</v>
      </c>
      <c r="AE24" s="6">
        <v>18.781721376198536</v>
      </c>
      <c r="AF24" s="6">
        <v>22.627507451564828</v>
      </c>
      <c r="AG24" s="6">
        <v>26.097677571837295</v>
      </c>
      <c r="AH24" s="6">
        <v>30.183575103526159</v>
      </c>
      <c r="AI24" s="6">
        <v>39.697891351943078</v>
      </c>
      <c r="AJ24" s="6">
        <v>47.797551587882332</v>
      </c>
      <c r="AK24" s="6">
        <v>37.388122046149569</v>
      </c>
      <c r="AL24" s="6">
        <v>37.12869402824299</v>
      </c>
      <c r="AM24" s="6">
        <v>43.535051482386898</v>
      </c>
      <c r="AN24" s="6">
        <v>42.927454291478</v>
      </c>
      <c r="AO24" s="6">
        <v>46.523420074437226</v>
      </c>
      <c r="AP24" s="6">
        <v>48.533659592172789</v>
      </c>
      <c r="AQ24" s="6">
        <v>41.435533340388261</v>
      </c>
      <c r="AR24" s="6">
        <v>43.047309305736292</v>
      </c>
      <c r="AS24" s="6">
        <v>47.758736931780085</v>
      </c>
      <c r="AT24" s="6">
        <v>53.751411409444664</v>
      </c>
      <c r="AU24" s="6">
        <v>54.808531641411676</v>
      </c>
      <c r="AV24" s="6">
        <v>56.964942999365135</v>
      </c>
      <c r="AW24" s="6">
        <v>66.798933785770245</v>
      </c>
      <c r="AX24" s="7">
        <v>70.974490450494443</v>
      </c>
    </row>
    <row r="25" spans="3:50" x14ac:dyDescent="0.2">
      <c r="C25" s="4" t="s">
        <v>21</v>
      </c>
      <c r="D25" s="17">
        <v>21387533703.232704</v>
      </c>
      <c r="E25" s="6">
        <v>23649833332.165531</v>
      </c>
      <c r="F25" s="6">
        <v>29667268248.130527</v>
      </c>
      <c r="G25" s="6">
        <v>35064843792.899323</v>
      </c>
      <c r="H25" s="6">
        <v>37672280120.479362</v>
      </c>
      <c r="I25" s="6">
        <v>42910146296.064644</v>
      </c>
      <c r="J25" s="6">
        <v>51587401415.787224</v>
      </c>
      <c r="K25" s="6">
        <v>58844277701.525764</v>
      </c>
      <c r="L25" s="6">
        <v>54467289897.558167</v>
      </c>
      <c r="M25" s="6">
        <v>56213985987.416779</v>
      </c>
      <c r="N25" s="6">
        <v>61696281326.245255</v>
      </c>
      <c r="O25" s="6">
        <v>59776383527.360168</v>
      </c>
      <c r="P25" s="6">
        <v>65203276466.976265</v>
      </c>
      <c r="Q25" s="6">
        <v>68804811897.64447</v>
      </c>
      <c r="R25" s="6">
        <v>60071584216.137466</v>
      </c>
      <c r="S25" s="6">
        <v>62216885435.948792</v>
      </c>
      <c r="T25" s="6">
        <v>65712180342.983643</v>
      </c>
      <c r="U25" s="6">
        <v>71000359760.461121</v>
      </c>
      <c r="V25" s="6">
        <v>69890505323.584198</v>
      </c>
      <c r="W25" s="6">
        <v>73699366700.21344</v>
      </c>
      <c r="X25" s="6">
        <v>85584105993.874588</v>
      </c>
      <c r="Y25" s="7">
        <v>81641807865.759079</v>
      </c>
      <c r="AB25" s="4" t="s">
        <v>21</v>
      </c>
      <c r="AC25" s="17">
        <v>21.387533703232705</v>
      </c>
      <c r="AD25" s="6">
        <v>23.649833332165532</v>
      </c>
      <c r="AE25" s="6">
        <v>29.667268248130526</v>
      </c>
      <c r="AF25" s="6">
        <v>35.064843792899325</v>
      </c>
      <c r="AG25" s="6">
        <v>37.672280120479364</v>
      </c>
      <c r="AH25" s="6">
        <v>42.910146296064646</v>
      </c>
      <c r="AI25" s="6">
        <v>51.587401415787227</v>
      </c>
      <c r="AJ25" s="6">
        <v>58.844277701525762</v>
      </c>
      <c r="AK25" s="6">
        <v>54.467289897558167</v>
      </c>
      <c r="AL25" s="6">
        <v>56.213985987416777</v>
      </c>
      <c r="AM25" s="6">
        <v>61.696281326245256</v>
      </c>
      <c r="AN25" s="6">
        <v>59.776383527360167</v>
      </c>
      <c r="AO25" s="6">
        <v>65.203276466976263</v>
      </c>
      <c r="AP25" s="6">
        <v>68.80481189764447</v>
      </c>
      <c r="AQ25" s="6">
        <v>60.071584216137467</v>
      </c>
      <c r="AR25" s="6">
        <v>62.21688543594879</v>
      </c>
      <c r="AS25" s="6">
        <v>65.712180342983643</v>
      </c>
      <c r="AT25" s="6">
        <v>71.000359760461123</v>
      </c>
      <c r="AU25" s="6">
        <v>69.890505323584193</v>
      </c>
      <c r="AV25" s="6">
        <v>73.699366700213446</v>
      </c>
      <c r="AW25" s="6">
        <v>85.584105993874587</v>
      </c>
      <c r="AX25" s="7">
        <v>81.641807865759077</v>
      </c>
    </row>
    <row r="26" spans="3:50" x14ac:dyDescent="0.2">
      <c r="C26" s="4" t="s">
        <v>22</v>
      </c>
      <c r="D26" s="17">
        <v>4088368961.7583609</v>
      </c>
      <c r="E26" s="6">
        <v>4470446352.3256912</v>
      </c>
      <c r="F26" s="6">
        <v>5448415539.8124838</v>
      </c>
      <c r="G26" s="6">
        <v>6098092511.8300447</v>
      </c>
      <c r="H26" s="6">
        <v>6416184235.8384027</v>
      </c>
      <c r="I26" s="6">
        <v>6778324087.138176</v>
      </c>
      <c r="J26" s="6">
        <v>7925371458.8052692</v>
      </c>
      <c r="K26" s="6">
        <v>9090406749.5267029</v>
      </c>
      <c r="L26" s="6">
        <v>8696366868.9227562</v>
      </c>
      <c r="M26" s="6">
        <v>9035824366.0080414</v>
      </c>
      <c r="N26" s="6">
        <v>9638728635.0142956</v>
      </c>
      <c r="O26" s="6">
        <v>9461776291.7991276</v>
      </c>
      <c r="P26" s="6">
        <v>10551030596.755819</v>
      </c>
      <c r="Q26" s="6">
        <v>11625848974.805069</v>
      </c>
      <c r="R26" s="6">
        <v>11091483659.615578</v>
      </c>
      <c r="S26" s="6">
        <v>11668015565.808189</v>
      </c>
      <c r="T26" s="6">
        <v>13484541925.771402</v>
      </c>
      <c r="U26" s="6">
        <v>15404393365.207321</v>
      </c>
      <c r="V26" s="6">
        <v>15992378640.05526</v>
      </c>
      <c r="W26" s="6">
        <v>15252609039.074888</v>
      </c>
      <c r="X26" s="6">
        <v>18087205251.360504</v>
      </c>
      <c r="Y26" s="7">
        <v>18125564514.266384</v>
      </c>
      <c r="AB26" s="4" t="s">
        <v>22</v>
      </c>
      <c r="AC26" s="17">
        <v>4.088368961758361</v>
      </c>
      <c r="AD26" s="6">
        <v>4.4704463523256912</v>
      </c>
      <c r="AE26" s="6">
        <v>5.4484155398124834</v>
      </c>
      <c r="AF26" s="6">
        <v>6.0980925118300444</v>
      </c>
      <c r="AG26" s="6">
        <v>6.4161842358384025</v>
      </c>
      <c r="AH26" s="6">
        <v>6.7783240871381762</v>
      </c>
      <c r="AI26" s="6">
        <v>7.9253714588052695</v>
      </c>
      <c r="AJ26" s="6">
        <v>9.0904067495267036</v>
      </c>
      <c r="AK26" s="6">
        <v>8.6963668689227553</v>
      </c>
      <c r="AL26" s="6">
        <v>9.0358243660080415</v>
      </c>
      <c r="AM26" s="6">
        <v>9.6387286350142958</v>
      </c>
      <c r="AN26" s="6">
        <v>9.4617762917991275</v>
      </c>
      <c r="AO26" s="6">
        <v>10.551030596755819</v>
      </c>
      <c r="AP26" s="6">
        <v>11.625848974805068</v>
      </c>
      <c r="AQ26" s="6">
        <v>11.091483659615578</v>
      </c>
      <c r="AR26" s="6">
        <v>11.66801556580819</v>
      </c>
      <c r="AS26" s="6">
        <v>13.484541925771403</v>
      </c>
      <c r="AT26" s="6">
        <v>15.404393365207321</v>
      </c>
      <c r="AU26" s="6">
        <v>15.992378640055259</v>
      </c>
      <c r="AV26" s="6">
        <v>15.252609039074889</v>
      </c>
      <c r="AW26" s="6">
        <v>18.087205251360505</v>
      </c>
      <c r="AX26" s="7">
        <v>18.125564514266383</v>
      </c>
    </row>
    <row r="27" spans="3:50" x14ac:dyDescent="0.2">
      <c r="C27" s="4" t="s">
        <v>23</v>
      </c>
      <c r="D27" s="17">
        <v>174239354070.97656</v>
      </c>
      <c r="E27" s="6">
        <v>195914852576.46735</v>
      </c>
      <c r="F27" s="6">
        <v>229385469337.02438</v>
      </c>
      <c r="G27" s="6">
        <v>265268662473.29694</v>
      </c>
      <c r="H27" s="6">
        <v>309978579743.88824</v>
      </c>
      <c r="I27" s="6">
        <v>346915160681.70837</v>
      </c>
      <c r="J27" s="6">
        <v>402643260487.5719</v>
      </c>
      <c r="K27" s="6">
        <v>464917553191.48938</v>
      </c>
      <c r="L27" s="6">
        <v>387976400617.01892</v>
      </c>
      <c r="M27" s="6">
        <v>431052143940.43817</v>
      </c>
      <c r="N27" s="6">
        <v>501360549669.40381</v>
      </c>
      <c r="O27" s="6">
        <v>512777309840.99701</v>
      </c>
      <c r="P27" s="6">
        <v>526014468085.10638</v>
      </c>
      <c r="Q27" s="6">
        <v>501736471832.84814</v>
      </c>
      <c r="R27" s="6">
        <v>388159512245.53046</v>
      </c>
      <c r="S27" s="6">
        <v>370956547619.04761</v>
      </c>
      <c r="T27" s="6">
        <v>401745275035.26074</v>
      </c>
      <c r="U27" s="6">
        <v>439788625883.79956</v>
      </c>
      <c r="V27" s="6">
        <v>408742840909.09088</v>
      </c>
      <c r="W27" s="6">
        <v>367633418886.62726</v>
      </c>
      <c r="X27" s="6">
        <v>503367986030.26776</v>
      </c>
      <c r="Y27" s="7">
        <v>593348981537.66125</v>
      </c>
      <c r="AB27" s="4" t="s">
        <v>23</v>
      </c>
      <c r="AC27" s="17">
        <v>174.23935407097656</v>
      </c>
      <c r="AD27" s="6">
        <v>195.91485257646735</v>
      </c>
      <c r="AE27" s="6">
        <v>229.38546933702438</v>
      </c>
      <c r="AF27" s="6">
        <v>265.26866247329696</v>
      </c>
      <c r="AG27" s="6">
        <v>309.97857974388825</v>
      </c>
      <c r="AH27" s="6">
        <v>346.91516068170836</v>
      </c>
      <c r="AI27" s="6">
        <v>402.64326048757192</v>
      </c>
      <c r="AJ27" s="6">
        <v>464.91755319148939</v>
      </c>
      <c r="AK27" s="6">
        <v>387.9764006170189</v>
      </c>
      <c r="AL27" s="6">
        <v>431.05214394043816</v>
      </c>
      <c r="AM27" s="6">
        <v>501.36054966940378</v>
      </c>
      <c r="AN27" s="6">
        <v>512.77730984099696</v>
      </c>
      <c r="AO27" s="6">
        <v>526.01446808510639</v>
      </c>
      <c r="AP27" s="6">
        <v>501.73647183284817</v>
      </c>
      <c r="AQ27" s="6">
        <v>388.15951224553044</v>
      </c>
      <c r="AR27" s="6">
        <v>370.95654761904763</v>
      </c>
      <c r="AS27" s="6">
        <v>401.74527503526076</v>
      </c>
      <c r="AT27" s="6">
        <v>439.78862588379957</v>
      </c>
      <c r="AU27" s="6">
        <v>408.74284090909089</v>
      </c>
      <c r="AV27" s="6">
        <v>367.63341888662728</v>
      </c>
      <c r="AW27" s="6">
        <v>503.36798603026779</v>
      </c>
      <c r="AX27" s="7">
        <v>593.3489815376613</v>
      </c>
    </row>
    <row r="28" spans="3:50" x14ac:dyDescent="0.2">
      <c r="C28" s="4" t="s">
        <v>24</v>
      </c>
      <c r="D28" s="17">
        <v>431586852369.68555</v>
      </c>
      <c r="E28" s="6">
        <v>473861980070.98126</v>
      </c>
      <c r="F28" s="6">
        <v>580070360701.95959</v>
      </c>
      <c r="G28" s="6">
        <v>658380081545.17542</v>
      </c>
      <c r="H28" s="6">
        <v>685348181515.953</v>
      </c>
      <c r="I28" s="6">
        <v>733955269898.82251</v>
      </c>
      <c r="J28" s="6">
        <v>848558887541.1792</v>
      </c>
      <c r="K28" s="6">
        <v>951869997864.06226</v>
      </c>
      <c r="L28" s="6">
        <v>871518638049.21814</v>
      </c>
      <c r="M28" s="6">
        <v>847380859016.66833</v>
      </c>
      <c r="N28" s="6">
        <v>905270626332.68665</v>
      </c>
      <c r="O28" s="6">
        <v>838923319919.53149</v>
      </c>
      <c r="P28" s="6">
        <v>877172824534.51233</v>
      </c>
      <c r="Q28" s="6">
        <v>892167986713.72241</v>
      </c>
      <c r="R28" s="6">
        <v>765572770634.37463</v>
      </c>
      <c r="S28" s="6">
        <v>784060430240.07971</v>
      </c>
      <c r="T28" s="6">
        <v>833869641687.0603</v>
      </c>
      <c r="U28" s="6">
        <v>914043438179.60718</v>
      </c>
      <c r="V28" s="6">
        <v>910194347568.62598</v>
      </c>
      <c r="W28" s="6">
        <v>909793466661.48108</v>
      </c>
      <c r="X28" s="6">
        <v>1029678338329.4408</v>
      </c>
      <c r="Y28" s="7">
        <v>1009398719033.0779</v>
      </c>
      <c r="AB28" s="4" t="s">
        <v>24</v>
      </c>
      <c r="AC28" s="17">
        <v>431.58685236968557</v>
      </c>
      <c r="AD28" s="6">
        <v>473.86198007098125</v>
      </c>
      <c r="AE28" s="6">
        <v>580.07036070195954</v>
      </c>
      <c r="AF28" s="6">
        <v>658.38008154517547</v>
      </c>
      <c r="AG28" s="6">
        <v>685.348181515953</v>
      </c>
      <c r="AH28" s="6">
        <v>733.95526989882251</v>
      </c>
      <c r="AI28" s="6">
        <v>848.55888754117916</v>
      </c>
      <c r="AJ28" s="6">
        <v>951.86999786406227</v>
      </c>
      <c r="AK28" s="6">
        <v>871.51863804921811</v>
      </c>
      <c r="AL28" s="6">
        <v>847.3808590166683</v>
      </c>
      <c r="AM28" s="6">
        <v>905.27062633268667</v>
      </c>
      <c r="AN28" s="6">
        <v>838.92331991953154</v>
      </c>
      <c r="AO28" s="6">
        <v>877.1728245345123</v>
      </c>
      <c r="AP28" s="6">
        <v>892.16798671372237</v>
      </c>
      <c r="AQ28" s="6">
        <v>765.57277063437459</v>
      </c>
      <c r="AR28" s="6">
        <v>784.06043024007977</v>
      </c>
      <c r="AS28" s="6">
        <v>833.86964168706027</v>
      </c>
      <c r="AT28" s="6">
        <v>914.04343817960716</v>
      </c>
      <c r="AU28" s="6">
        <v>910.19434756862597</v>
      </c>
      <c r="AV28" s="6">
        <v>909.79346666148103</v>
      </c>
      <c r="AW28" s="6">
        <v>1029.6783383294407</v>
      </c>
      <c r="AX28" s="7">
        <v>1009.3987190330779</v>
      </c>
    </row>
    <row r="29" spans="3:50" x14ac:dyDescent="0.2">
      <c r="C29" s="4" t="s">
        <v>36</v>
      </c>
      <c r="D29" s="17">
        <v>190905493539.16806</v>
      </c>
      <c r="E29" s="6">
        <v>199070448694.90024</v>
      </c>
      <c r="F29" s="6">
        <v>217828661056.93512</v>
      </c>
      <c r="G29" s="6">
        <v>255107252158.63116</v>
      </c>
      <c r="H29" s="6">
        <v>306145944824.9303</v>
      </c>
      <c r="I29" s="6">
        <v>344626667414.29211</v>
      </c>
      <c r="J29" s="6">
        <v>429020755432.72101</v>
      </c>
      <c r="K29" s="6">
        <v>533599779515.7149</v>
      </c>
      <c r="L29" s="6">
        <v>439731589139.21228</v>
      </c>
      <c r="M29" s="6">
        <v>475696613935.59515</v>
      </c>
      <c r="N29" s="6">
        <v>524374183218.30884</v>
      </c>
      <c r="O29" s="6">
        <v>495230523665.90082</v>
      </c>
      <c r="P29" s="6">
        <v>515761954074.1571</v>
      </c>
      <c r="Q29" s="6">
        <v>539080475073.71906</v>
      </c>
      <c r="R29" s="6">
        <v>477111287969.22668</v>
      </c>
      <c r="S29" s="6">
        <v>470024559642.46936</v>
      </c>
      <c r="T29" s="6">
        <v>524641206566.63116</v>
      </c>
      <c r="U29" s="6">
        <v>588779850758.05334</v>
      </c>
      <c r="V29" s="6">
        <v>596058473058.76611</v>
      </c>
      <c r="W29" s="6">
        <v>599442783598.0636</v>
      </c>
      <c r="X29" s="6">
        <v>681346136411.70105</v>
      </c>
      <c r="Y29" s="7">
        <v>688125010520.52039</v>
      </c>
      <c r="AB29" s="4" t="s">
        <v>36</v>
      </c>
      <c r="AC29" s="17">
        <v>190.90549353916805</v>
      </c>
      <c r="AD29" s="6">
        <v>199.07044869490025</v>
      </c>
      <c r="AE29" s="6">
        <v>217.82866105693512</v>
      </c>
      <c r="AF29" s="6">
        <v>255.10725215863116</v>
      </c>
      <c r="AG29" s="6">
        <v>306.14594482493033</v>
      </c>
      <c r="AH29" s="6">
        <v>344.62666741429211</v>
      </c>
      <c r="AI29" s="6">
        <v>429.02075543272099</v>
      </c>
      <c r="AJ29" s="6">
        <v>533.59977951571489</v>
      </c>
      <c r="AK29" s="6">
        <v>439.7315891392123</v>
      </c>
      <c r="AL29" s="6">
        <v>475.69661393559517</v>
      </c>
      <c r="AM29" s="6">
        <v>524.37418321830887</v>
      </c>
      <c r="AN29" s="6">
        <v>495.23052366590082</v>
      </c>
      <c r="AO29" s="6">
        <v>515.76195407415707</v>
      </c>
      <c r="AP29" s="6">
        <v>539.08047507371907</v>
      </c>
      <c r="AQ29" s="6">
        <v>477.11128796922668</v>
      </c>
      <c r="AR29" s="6">
        <v>470.02455964246934</v>
      </c>
      <c r="AS29" s="6">
        <v>524.64120656663113</v>
      </c>
      <c r="AT29" s="6">
        <v>588.77985075805339</v>
      </c>
      <c r="AU29" s="6">
        <v>596.05847305876614</v>
      </c>
      <c r="AV29" s="6">
        <v>599.44278359806356</v>
      </c>
      <c r="AW29" s="6">
        <v>681.34613641170108</v>
      </c>
      <c r="AX29" s="7">
        <v>688.12501052052039</v>
      </c>
    </row>
    <row r="30" spans="3:50" x14ac:dyDescent="0.2">
      <c r="C30" s="4" t="s">
        <v>25</v>
      </c>
      <c r="D30" s="17">
        <v>121604107164.9966</v>
      </c>
      <c r="E30" s="6">
        <v>134795565549.41945</v>
      </c>
      <c r="F30" s="6">
        <v>165226175536.7926</v>
      </c>
      <c r="G30" s="6">
        <v>189382122532.16882</v>
      </c>
      <c r="H30" s="6">
        <v>197253876704.9213</v>
      </c>
      <c r="I30" s="6">
        <v>208756449275.84793</v>
      </c>
      <c r="J30" s="6">
        <v>240496147317.38077</v>
      </c>
      <c r="K30" s="6">
        <v>263416394624.08353</v>
      </c>
      <c r="L30" s="6">
        <v>244667762835.54318</v>
      </c>
      <c r="M30" s="6">
        <v>238113003233.28378</v>
      </c>
      <c r="N30" s="6">
        <v>245117990242.24756</v>
      </c>
      <c r="O30" s="6">
        <v>216224240577.95746</v>
      </c>
      <c r="P30" s="6">
        <v>226433858005.71396</v>
      </c>
      <c r="Q30" s="6">
        <v>229901964221.88428</v>
      </c>
      <c r="R30" s="6">
        <v>199394066525.44012</v>
      </c>
      <c r="S30" s="6">
        <v>206426152308.93085</v>
      </c>
      <c r="T30" s="6">
        <v>221357874718.92978</v>
      </c>
      <c r="U30" s="6">
        <v>242313116577.96689</v>
      </c>
      <c r="V30" s="6">
        <v>239986922638.90158</v>
      </c>
      <c r="W30" s="6">
        <v>229031860520.77728</v>
      </c>
      <c r="X30" s="6">
        <v>255534839405.89899</v>
      </c>
      <c r="Y30" s="7">
        <v>255196660987.42706</v>
      </c>
      <c r="AB30" s="4" t="s">
        <v>25</v>
      </c>
      <c r="AC30" s="17">
        <v>121.60410716499659</v>
      </c>
      <c r="AD30" s="6">
        <v>134.79556554941945</v>
      </c>
      <c r="AE30" s="6">
        <v>165.2261755367926</v>
      </c>
      <c r="AF30" s="6">
        <v>189.38212253216884</v>
      </c>
      <c r="AG30" s="6">
        <v>197.25387670492128</v>
      </c>
      <c r="AH30" s="6">
        <v>208.75644927584793</v>
      </c>
      <c r="AI30" s="6">
        <v>240.49614731738077</v>
      </c>
      <c r="AJ30" s="6">
        <v>263.41639462408352</v>
      </c>
      <c r="AK30" s="6">
        <v>244.66776283554319</v>
      </c>
      <c r="AL30" s="6">
        <v>238.11300323328379</v>
      </c>
      <c r="AM30" s="6">
        <v>245.11799024224757</v>
      </c>
      <c r="AN30" s="6">
        <v>216.22424057795746</v>
      </c>
      <c r="AO30" s="6">
        <v>226.43385800571397</v>
      </c>
      <c r="AP30" s="6">
        <v>229.90196422188427</v>
      </c>
      <c r="AQ30" s="6">
        <v>199.39406652544014</v>
      </c>
      <c r="AR30" s="6">
        <v>206.42615230893085</v>
      </c>
      <c r="AS30" s="6">
        <v>221.35787471892979</v>
      </c>
      <c r="AT30" s="6">
        <v>242.31311657796689</v>
      </c>
      <c r="AU30" s="6">
        <v>239.98692263890158</v>
      </c>
      <c r="AV30" s="6">
        <v>229.03186052077729</v>
      </c>
      <c r="AW30" s="6">
        <v>255.53483940589899</v>
      </c>
      <c r="AX30" s="7">
        <v>255.19666098742707</v>
      </c>
    </row>
    <row r="31" spans="3:50" x14ac:dyDescent="0.2">
      <c r="C31" s="4" t="s">
        <v>26</v>
      </c>
      <c r="D31" s="17">
        <v>1649827263567.0073</v>
      </c>
      <c r="E31" s="6">
        <v>1785729916067.1462</v>
      </c>
      <c r="F31" s="6">
        <v>2054422857142.8569</v>
      </c>
      <c r="G31" s="6">
        <v>2421525082387.4038</v>
      </c>
      <c r="H31" s="6">
        <v>2543180000000</v>
      </c>
      <c r="I31" s="6">
        <v>2708441582336.7065</v>
      </c>
      <c r="J31" s="6">
        <v>3090510204081.6323</v>
      </c>
      <c r="K31" s="6">
        <v>2929411764705.8823</v>
      </c>
      <c r="L31" s="6">
        <v>2412840006231.5</v>
      </c>
      <c r="M31" s="6">
        <v>2485482596184.7095</v>
      </c>
      <c r="N31" s="6">
        <v>2663805834828.0723</v>
      </c>
      <c r="O31" s="6">
        <v>2707089726614.6362</v>
      </c>
      <c r="P31" s="6">
        <v>2784853502534.292</v>
      </c>
      <c r="Q31" s="6">
        <v>3064708247921.4277</v>
      </c>
      <c r="R31" s="6">
        <v>2927911140916.7314</v>
      </c>
      <c r="S31" s="6">
        <v>2689106566899.6108</v>
      </c>
      <c r="T31" s="6">
        <v>2680148052335.2988</v>
      </c>
      <c r="U31" s="6">
        <v>2871340347581.7856</v>
      </c>
      <c r="V31" s="6">
        <v>2851407164907.8081</v>
      </c>
      <c r="W31" s="6">
        <v>2697806592293.8604</v>
      </c>
      <c r="X31" s="6">
        <v>3141506156618.7026</v>
      </c>
      <c r="Y31" s="7">
        <v>3089072722400.1357</v>
      </c>
      <c r="AB31" s="4" t="s">
        <v>26</v>
      </c>
      <c r="AC31" s="17">
        <v>1649.8272635670073</v>
      </c>
      <c r="AD31" s="6">
        <v>1785.7299160671462</v>
      </c>
      <c r="AE31" s="6">
        <v>2054.4228571428571</v>
      </c>
      <c r="AF31" s="6">
        <v>2421.5250823874039</v>
      </c>
      <c r="AG31" s="6">
        <v>2543.1799999999998</v>
      </c>
      <c r="AH31" s="6">
        <v>2708.4415823367067</v>
      </c>
      <c r="AI31" s="6">
        <v>3090.5102040816323</v>
      </c>
      <c r="AJ31" s="6">
        <v>2929.4117647058824</v>
      </c>
      <c r="AK31" s="6">
        <v>2412.8400062315</v>
      </c>
      <c r="AL31" s="6">
        <v>2485.4825961847096</v>
      </c>
      <c r="AM31" s="6">
        <v>2663.8058348280724</v>
      </c>
      <c r="AN31" s="6">
        <v>2707.0897266146362</v>
      </c>
      <c r="AO31" s="6">
        <v>2784.8535025342921</v>
      </c>
      <c r="AP31" s="6">
        <v>3064.7082479214278</v>
      </c>
      <c r="AQ31" s="6">
        <v>2927.9111409167313</v>
      </c>
      <c r="AR31" s="6">
        <v>2689.1065668996107</v>
      </c>
      <c r="AS31" s="6">
        <v>2680.1480523352989</v>
      </c>
      <c r="AT31" s="6">
        <v>2871.3403475817859</v>
      </c>
      <c r="AU31" s="6">
        <v>2851.4071649078082</v>
      </c>
      <c r="AV31" s="6">
        <v>2697.8065922938604</v>
      </c>
      <c r="AW31" s="6">
        <v>3141.5061566187028</v>
      </c>
      <c r="AX31" s="7">
        <v>3089.0727224001357</v>
      </c>
    </row>
    <row r="32" spans="3:50" x14ac:dyDescent="0.2">
      <c r="C32" s="4" t="s">
        <v>27</v>
      </c>
      <c r="D32" s="17">
        <v>67808032979.542908</v>
      </c>
      <c r="E32" s="6">
        <v>82196001050.747437</v>
      </c>
      <c r="F32" s="6">
        <v>100090467581.26839</v>
      </c>
      <c r="G32" s="6">
        <v>119814434353.57474</v>
      </c>
      <c r="H32" s="6">
        <v>137143471328.27435</v>
      </c>
      <c r="I32" s="6">
        <v>156264095664.64267</v>
      </c>
      <c r="J32" s="6">
        <v>190183800884.01819</v>
      </c>
      <c r="K32" s="6">
        <v>236816485762.98788</v>
      </c>
      <c r="L32" s="6">
        <v>207434296805.32971</v>
      </c>
      <c r="M32" s="6">
        <v>209069940963.17725</v>
      </c>
      <c r="N32" s="6">
        <v>229562733398.94751</v>
      </c>
      <c r="O32" s="6">
        <v>208857719320.64871</v>
      </c>
      <c r="P32" s="6">
        <v>211685616592.93109</v>
      </c>
      <c r="Q32" s="6">
        <v>209358834156.32904</v>
      </c>
      <c r="R32" s="6">
        <v>188033050459.8811</v>
      </c>
      <c r="S32" s="6">
        <v>196272068576.33829</v>
      </c>
      <c r="T32" s="6">
        <v>218628940951.67508</v>
      </c>
      <c r="U32" s="6">
        <v>249000540729.17868</v>
      </c>
      <c r="V32" s="6">
        <v>252548179964.89661</v>
      </c>
      <c r="W32" s="6">
        <v>245974558654.04294</v>
      </c>
      <c r="X32" s="6">
        <v>281791218507.09961</v>
      </c>
      <c r="Y32" s="7">
        <v>290565654835.80939</v>
      </c>
      <c r="AB32" s="4" t="s">
        <v>27</v>
      </c>
      <c r="AC32" s="17">
        <v>67.808032979542901</v>
      </c>
      <c r="AD32" s="6">
        <v>82.196001050747441</v>
      </c>
      <c r="AE32" s="6">
        <v>100.09046758126838</v>
      </c>
      <c r="AF32" s="6">
        <v>119.81443435357474</v>
      </c>
      <c r="AG32" s="6">
        <v>137.14347132827436</v>
      </c>
      <c r="AH32" s="6">
        <v>156.26409566464267</v>
      </c>
      <c r="AI32" s="6">
        <v>190.18380088401818</v>
      </c>
      <c r="AJ32" s="6">
        <v>236.8164857629879</v>
      </c>
      <c r="AK32" s="6">
        <v>207.43429680532972</v>
      </c>
      <c r="AL32" s="6">
        <v>209.06994096317726</v>
      </c>
      <c r="AM32" s="6">
        <v>229.5627333989475</v>
      </c>
      <c r="AN32" s="6">
        <v>208.8577193206487</v>
      </c>
      <c r="AO32" s="6">
        <v>211.6856165929311</v>
      </c>
      <c r="AP32" s="6">
        <v>209.35883415632904</v>
      </c>
      <c r="AQ32" s="6">
        <v>188.03305045988111</v>
      </c>
      <c r="AR32" s="6">
        <v>196.27206857633828</v>
      </c>
      <c r="AS32" s="6">
        <v>218.62894095167508</v>
      </c>
      <c r="AT32" s="6">
        <v>249.00054072917868</v>
      </c>
      <c r="AU32" s="6">
        <v>252.5481799648966</v>
      </c>
      <c r="AV32" s="6">
        <v>245.97455865404294</v>
      </c>
      <c r="AW32" s="6">
        <v>281.79121850709959</v>
      </c>
      <c r="AX32" s="7">
        <v>290.56565483580937</v>
      </c>
    </row>
    <row r="33" spans="3:50" x14ac:dyDescent="0.2">
      <c r="C33" s="4" t="s">
        <v>28</v>
      </c>
      <c r="D33" s="17">
        <v>40395116581.483162</v>
      </c>
      <c r="E33" s="6">
        <v>46065502702.581696</v>
      </c>
      <c r="F33" s="6">
        <v>57806384143.165962</v>
      </c>
      <c r="G33" s="6">
        <v>74973656851.807648</v>
      </c>
      <c r="H33" s="6">
        <v>98454380120.076065</v>
      </c>
      <c r="I33" s="6">
        <v>122023735992.70625</v>
      </c>
      <c r="J33" s="6">
        <v>174588782938.58301</v>
      </c>
      <c r="K33" s="6">
        <v>214317202478.26596</v>
      </c>
      <c r="L33" s="6">
        <v>174102268534.83966</v>
      </c>
      <c r="M33" s="6">
        <v>170029359010.66742</v>
      </c>
      <c r="N33" s="6">
        <v>192613579705.88544</v>
      </c>
      <c r="O33" s="6">
        <v>179132893143.41733</v>
      </c>
      <c r="P33" s="6">
        <v>189789258566.24429</v>
      </c>
      <c r="Q33" s="6">
        <v>199713780259.3176</v>
      </c>
      <c r="R33" s="6">
        <v>177883883008.74738</v>
      </c>
      <c r="S33" s="6">
        <v>185287630540.43143</v>
      </c>
      <c r="T33" s="6">
        <v>210147163769.8483</v>
      </c>
      <c r="U33" s="6">
        <v>243316029944.05597</v>
      </c>
      <c r="V33" s="6">
        <v>251017797625.017</v>
      </c>
      <c r="W33" s="6">
        <v>251362514349.69714</v>
      </c>
      <c r="X33" s="6">
        <v>285810244501.93335</v>
      </c>
      <c r="Y33" s="7">
        <v>300691354864.85474</v>
      </c>
      <c r="AB33" s="4" t="s">
        <v>28</v>
      </c>
      <c r="AC33" s="17">
        <v>40.395116581483165</v>
      </c>
      <c r="AD33" s="6">
        <v>46.065502702581696</v>
      </c>
      <c r="AE33" s="6">
        <v>57.806384143165964</v>
      </c>
      <c r="AF33" s="6">
        <v>74.973656851807647</v>
      </c>
      <c r="AG33" s="6">
        <v>98.454380120076067</v>
      </c>
      <c r="AH33" s="6">
        <v>122.02373599270625</v>
      </c>
      <c r="AI33" s="6">
        <v>174.58878293858299</v>
      </c>
      <c r="AJ33" s="6">
        <v>214.31720247826595</v>
      </c>
      <c r="AK33" s="6">
        <v>174.10226853483965</v>
      </c>
      <c r="AL33" s="6">
        <v>170.02935901066741</v>
      </c>
      <c r="AM33" s="6">
        <v>192.61357970588543</v>
      </c>
      <c r="AN33" s="6">
        <v>179.13289314341733</v>
      </c>
      <c r="AO33" s="6">
        <v>189.78925856624429</v>
      </c>
      <c r="AP33" s="6">
        <v>199.71378025931759</v>
      </c>
      <c r="AQ33" s="6">
        <v>177.88388300874738</v>
      </c>
      <c r="AR33" s="6">
        <v>185.28763054043142</v>
      </c>
      <c r="AS33" s="6">
        <v>210.14716376984831</v>
      </c>
      <c r="AT33" s="6">
        <v>243.31602994405597</v>
      </c>
      <c r="AU33" s="6">
        <v>251.01779762501701</v>
      </c>
      <c r="AV33" s="6">
        <v>251.36251434969714</v>
      </c>
      <c r="AW33" s="6">
        <v>285.81024450193337</v>
      </c>
      <c r="AX33" s="7">
        <v>300.69135486485476</v>
      </c>
    </row>
    <row r="34" spans="3:50" x14ac:dyDescent="0.2">
      <c r="C34" s="4" t="s">
        <v>39</v>
      </c>
      <c r="D34" s="17">
        <v>306602070620.50049</v>
      </c>
      <c r="E34" s="6">
        <v>345470494417.86279</v>
      </c>
      <c r="F34" s="6">
        <v>430347420184.88513</v>
      </c>
      <c r="G34" s="6">
        <v>591016690732.38464</v>
      </c>
      <c r="H34" s="6">
        <v>764015973481.11023</v>
      </c>
      <c r="I34" s="6">
        <v>989932071352.54309</v>
      </c>
      <c r="J34" s="6">
        <v>1299703478481.6531</v>
      </c>
      <c r="K34" s="6">
        <v>1660848058303.1138</v>
      </c>
      <c r="L34" s="6">
        <v>1222645900055.6956</v>
      </c>
      <c r="M34" s="6">
        <v>1524916715223.946</v>
      </c>
      <c r="N34" s="6">
        <v>2045922753398.0359</v>
      </c>
      <c r="O34" s="6">
        <v>2208293553878.4243</v>
      </c>
      <c r="P34" s="6">
        <v>2292470078346.2236</v>
      </c>
      <c r="Q34" s="6">
        <v>2059241589895.0149</v>
      </c>
      <c r="R34" s="6">
        <v>1363482182197.7053</v>
      </c>
      <c r="S34" s="6">
        <v>1276786350881.137</v>
      </c>
      <c r="T34" s="6">
        <v>1574199360089.0022</v>
      </c>
      <c r="U34" s="6">
        <v>1657328773461.3062</v>
      </c>
      <c r="V34" s="6">
        <v>1693115002708.3157</v>
      </c>
      <c r="W34" s="6">
        <v>1493075894362.1426</v>
      </c>
      <c r="X34" s="6">
        <v>1836892075547.5239</v>
      </c>
      <c r="Y34" s="7">
        <v>2240422427458.5791</v>
      </c>
      <c r="AB34" s="4" t="s">
        <v>39</v>
      </c>
      <c r="AC34" s="17">
        <v>306.60207062050051</v>
      </c>
      <c r="AD34" s="6">
        <v>345.47049441786277</v>
      </c>
      <c r="AE34" s="6">
        <v>430.34742018488515</v>
      </c>
      <c r="AF34" s="6">
        <v>591.01669073238463</v>
      </c>
      <c r="AG34" s="6">
        <v>764.01597348111022</v>
      </c>
      <c r="AH34" s="6">
        <v>989.93207135254306</v>
      </c>
      <c r="AI34" s="6">
        <v>1299.7034784816531</v>
      </c>
      <c r="AJ34" s="6">
        <v>1660.8480583031137</v>
      </c>
      <c r="AK34" s="6">
        <v>1222.6459000556956</v>
      </c>
      <c r="AL34" s="6">
        <v>1524.9167152239461</v>
      </c>
      <c r="AM34" s="6">
        <v>2045.9227533980359</v>
      </c>
      <c r="AN34" s="6">
        <v>2208.2935538784245</v>
      </c>
      <c r="AO34" s="6">
        <v>2292.4700783462235</v>
      </c>
      <c r="AP34" s="6">
        <v>2059.2415898950148</v>
      </c>
      <c r="AQ34" s="6">
        <v>1363.4821821977052</v>
      </c>
      <c r="AR34" s="6">
        <v>1276.786350881137</v>
      </c>
      <c r="AS34" s="6">
        <v>1574.1993600890021</v>
      </c>
      <c r="AT34" s="6">
        <v>1657.3287734613061</v>
      </c>
      <c r="AU34" s="6">
        <v>1693.1150027083156</v>
      </c>
      <c r="AV34" s="6">
        <v>1493.0758943621427</v>
      </c>
      <c r="AW34" s="6">
        <v>1836.892075547524</v>
      </c>
      <c r="AX34" s="7">
        <v>2240.422427458579</v>
      </c>
    </row>
    <row r="35" spans="3:50" x14ac:dyDescent="0.2">
      <c r="C35" s="4" t="s">
        <v>29</v>
      </c>
      <c r="D35" s="17">
        <v>30778781606.95752</v>
      </c>
      <c r="E35" s="6">
        <v>35297794385.68634</v>
      </c>
      <c r="F35" s="6">
        <v>46919965224.149704</v>
      </c>
      <c r="G35" s="6">
        <v>57437444469.087021</v>
      </c>
      <c r="H35" s="6">
        <v>62808723476.71904</v>
      </c>
      <c r="I35" s="6">
        <v>70767338922.441071</v>
      </c>
      <c r="J35" s="6">
        <v>86563986799.250473</v>
      </c>
      <c r="K35" s="6">
        <v>100879902984.98279</v>
      </c>
      <c r="L35" s="6">
        <v>89399303222.155014</v>
      </c>
      <c r="M35" s="6">
        <v>91162836320.350174</v>
      </c>
      <c r="N35" s="6">
        <v>99922685424.883469</v>
      </c>
      <c r="O35" s="6">
        <v>94623731085.610565</v>
      </c>
      <c r="P35" s="6">
        <v>98935222174.860275</v>
      </c>
      <c r="Q35" s="6">
        <v>101437045019.90082</v>
      </c>
      <c r="R35" s="6">
        <v>88900883130.837448</v>
      </c>
      <c r="S35" s="6">
        <v>89952699524.893997</v>
      </c>
      <c r="T35" s="6">
        <v>95649966260.980164</v>
      </c>
      <c r="U35" s="6">
        <v>106137924015.59286</v>
      </c>
      <c r="V35" s="6">
        <v>105711680180.56453</v>
      </c>
      <c r="W35" s="6">
        <v>106731482855.49602</v>
      </c>
      <c r="X35" s="6">
        <v>118576482542.58336</v>
      </c>
      <c r="Y35" s="7">
        <v>115461711688.96542</v>
      </c>
      <c r="AB35" s="4" t="s">
        <v>29</v>
      </c>
      <c r="AC35" s="17">
        <v>30.778781606957519</v>
      </c>
      <c r="AD35" s="6">
        <v>35.297794385686338</v>
      </c>
      <c r="AE35" s="6">
        <v>46.919965224149706</v>
      </c>
      <c r="AF35" s="6">
        <v>57.437444469087019</v>
      </c>
      <c r="AG35" s="6">
        <v>62.808723476719038</v>
      </c>
      <c r="AH35" s="6">
        <v>70.76733892244107</v>
      </c>
      <c r="AI35" s="6">
        <v>86.563986799250472</v>
      </c>
      <c r="AJ35" s="6">
        <v>100.87990298498279</v>
      </c>
      <c r="AK35" s="6">
        <v>89.399303222155012</v>
      </c>
      <c r="AL35" s="6">
        <v>91.162836320350181</v>
      </c>
      <c r="AM35" s="6">
        <v>99.922685424883468</v>
      </c>
      <c r="AN35" s="6">
        <v>94.623731085610572</v>
      </c>
      <c r="AO35" s="6">
        <v>98.935222174860272</v>
      </c>
      <c r="AP35" s="6">
        <v>101.43704501990082</v>
      </c>
      <c r="AQ35" s="6">
        <v>88.900883130837443</v>
      </c>
      <c r="AR35" s="6">
        <v>89.952699524894001</v>
      </c>
      <c r="AS35" s="6">
        <v>95.649966260980165</v>
      </c>
      <c r="AT35" s="6">
        <v>106.13792401559286</v>
      </c>
      <c r="AU35" s="6">
        <v>105.71168018056453</v>
      </c>
      <c r="AV35" s="6">
        <v>106.73148285549601</v>
      </c>
      <c r="AW35" s="6">
        <v>118.57648254258336</v>
      </c>
      <c r="AX35" s="7">
        <v>115.46171168896542</v>
      </c>
    </row>
    <row r="36" spans="3:50" x14ac:dyDescent="0.2">
      <c r="C36" s="4" t="s">
        <v>30</v>
      </c>
      <c r="D36" s="17">
        <v>20876309970.384998</v>
      </c>
      <c r="E36" s="6">
        <v>23489890274.314217</v>
      </c>
      <c r="F36" s="6">
        <v>29634713641.096844</v>
      </c>
      <c r="G36" s="6">
        <v>34414784504.235176</v>
      </c>
      <c r="H36" s="6">
        <v>36206395970.650414</v>
      </c>
      <c r="I36" s="6">
        <v>39481045038.263702</v>
      </c>
      <c r="J36" s="6">
        <v>48067401207.397804</v>
      </c>
      <c r="K36" s="6">
        <v>55779427739.660927</v>
      </c>
      <c r="L36" s="6">
        <v>50567734885.961296</v>
      </c>
      <c r="M36" s="6">
        <v>48208240226.450096</v>
      </c>
      <c r="N36" s="6">
        <v>51583869785.184929</v>
      </c>
      <c r="O36" s="6">
        <v>46577793184.003136</v>
      </c>
      <c r="P36" s="6">
        <v>48415657264.875824</v>
      </c>
      <c r="Q36" s="6">
        <v>49997186439.091591</v>
      </c>
      <c r="R36" s="6">
        <v>43107506024.325371</v>
      </c>
      <c r="S36" s="6">
        <v>44766722790.582603</v>
      </c>
      <c r="T36" s="6">
        <v>48589100043.095375</v>
      </c>
      <c r="U36" s="6">
        <v>54177882425.843102</v>
      </c>
      <c r="V36" s="6">
        <v>54386654313.968536</v>
      </c>
      <c r="W36" s="6">
        <v>53734526854.228943</v>
      </c>
      <c r="X36" s="6">
        <v>61832201543.828461</v>
      </c>
      <c r="Y36" s="7">
        <v>60063475466.344589</v>
      </c>
      <c r="AB36" s="4" t="s">
        <v>30</v>
      </c>
      <c r="AC36" s="17">
        <v>20.876309970384998</v>
      </c>
      <c r="AD36" s="6">
        <v>23.489890274314217</v>
      </c>
      <c r="AE36" s="6">
        <v>29.634713641096845</v>
      </c>
      <c r="AF36" s="6">
        <v>34.414784504235179</v>
      </c>
      <c r="AG36" s="6">
        <v>36.206395970650412</v>
      </c>
      <c r="AH36" s="6">
        <v>39.481045038263701</v>
      </c>
      <c r="AI36" s="6">
        <v>48.067401207397808</v>
      </c>
      <c r="AJ36" s="6">
        <v>55.779427739660925</v>
      </c>
      <c r="AK36" s="6">
        <v>50.567734885961293</v>
      </c>
      <c r="AL36" s="6">
        <v>48.208240226450094</v>
      </c>
      <c r="AM36" s="6">
        <v>51.58386978518493</v>
      </c>
      <c r="AN36" s="6">
        <v>46.577793184003134</v>
      </c>
      <c r="AO36" s="6">
        <v>48.415657264875826</v>
      </c>
      <c r="AP36" s="6">
        <v>49.997186439091593</v>
      </c>
      <c r="AQ36" s="6">
        <v>43.107506024325367</v>
      </c>
      <c r="AR36" s="6">
        <v>44.766722790582605</v>
      </c>
      <c r="AS36" s="6">
        <v>48.589100043095378</v>
      </c>
      <c r="AT36" s="6">
        <v>54.177882425843102</v>
      </c>
      <c r="AU36" s="6">
        <v>54.386654313968535</v>
      </c>
      <c r="AV36" s="6">
        <v>53.734526854228946</v>
      </c>
      <c r="AW36" s="6">
        <v>61.832201543828461</v>
      </c>
      <c r="AX36" s="7">
        <v>60.063475466344592</v>
      </c>
    </row>
    <row r="37" spans="3:50" x14ac:dyDescent="0.2">
      <c r="C37" s="4" t="s">
        <v>31</v>
      </c>
      <c r="D37" s="17">
        <v>627830029412.20544</v>
      </c>
      <c r="E37" s="6">
        <v>708756677088.62866</v>
      </c>
      <c r="F37" s="6">
        <v>907491523174.11572</v>
      </c>
      <c r="G37" s="6">
        <v>1069055675273.7479</v>
      </c>
      <c r="H37" s="6">
        <v>1153715822717.5093</v>
      </c>
      <c r="I37" s="6">
        <v>1260398977831.7629</v>
      </c>
      <c r="J37" s="6">
        <v>1474002579820.0046</v>
      </c>
      <c r="K37" s="6">
        <v>1631863493552.3433</v>
      </c>
      <c r="L37" s="6">
        <v>1491472923706.6396</v>
      </c>
      <c r="M37" s="6">
        <v>1422108199783.3362</v>
      </c>
      <c r="N37" s="6">
        <v>1480710495710.1196</v>
      </c>
      <c r="O37" s="6">
        <v>1324750738725.0002</v>
      </c>
      <c r="P37" s="6">
        <v>1355579535912.5527</v>
      </c>
      <c r="Q37" s="6">
        <v>1371820537888.6226</v>
      </c>
      <c r="R37" s="6">
        <v>1196156971279.6868</v>
      </c>
      <c r="S37" s="6">
        <v>1233554967011.6763</v>
      </c>
      <c r="T37" s="6">
        <v>1313245330197.6494</v>
      </c>
      <c r="U37" s="6">
        <v>1421702715218.0381</v>
      </c>
      <c r="V37" s="6">
        <v>1394320055129.4094</v>
      </c>
      <c r="W37" s="6">
        <v>1278128867875.49</v>
      </c>
      <c r="X37" s="6">
        <v>1445651653604.6279</v>
      </c>
      <c r="Y37" s="7">
        <v>1417800466262.6514</v>
      </c>
      <c r="AB37" s="4" t="s">
        <v>31</v>
      </c>
      <c r="AC37" s="17">
        <v>627.83002941220548</v>
      </c>
      <c r="AD37" s="6">
        <v>708.75667708862863</v>
      </c>
      <c r="AE37" s="6">
        <v>907.49152317411574</v>
      </c>
      <c r="AF37" s="6">
        <v>1069.055675273748</v>
      </c>
      <c r="AG37" s="6">
        <v>1153.7158227175094</v>
      </c>
      <c r="AH37" s="6">
        <v>1260.398977831763</v>
      </c>
      <c r="AI37" s="6">
        <v>1474.0025798200047</v>
      </c>
      <c r="AJ37" s="6">
        <v>1631.8634935523432</v>
      </c>
      <c r="AK37" s="6">
        <v>1491.4729237066397</v>
      </c>
      <c r="AL37" s="6">
        <v>1422.1081997833362</v>
      </c>
      <c r="AM37" s="6">
        <v>1480.7104957101196</v>
      </c>
      <c r="AN37" s="6">
        <v>1324.7507387250002</v>
      </c>
      <c r="AO37" s="6">
        <v>1355.5795359125527</v>
      </c>
      <c r="AP37" s="6">
        <v>1371.8205378886225</v>
      </c>
      <c r="AQ37" s="6">
        <v>1196.1569712796868</v>
      </c>
      <c r="AR37" s="6">
        <v>1233.5549670116764</v>
      </c>
      <c r="AS37" s="6">
        <v>1313.2453301976493</v>
      </c>
      <c r="AT37" s="6">
        <v>1421.7027152180381</v>
      </c>
      <c r="AU37" s="6">
        <v>1394.3200551294094</v>
      </c>
      <c r="AV37" s="6">
        <v>1278.12886787549</v>
      </c>
      <c r="AW37" s="6">
        <v>1445.6516536046279</v>
      </c>
      <c r="AX37" s="7">
        <v>1417.8004662626513</v>
      </c>
    </row>
    <row r="38" spans="3:50" x14ac:dyDescent="0.2">
      <c r="C38" s="4" t="s">
        <v>32</v>
      </c>
      <c r="D38" s="17">
        <v>10581929774000</v>
      </c>
      <c r="E38" s="6">
        <v>10929112955000</v>
      </c>
      <c r="F38" s="6">
        <v>11456442041000</v>
      </c>
      <c r="G38" s="6">
        <v>12217193198000</v>
      </c>
      <c r="H38" s="6">
        <v>13039199193000</v>
      </c>
      <c r="I38" s="6">
        <v>13815586948000</v>
      </c>
      <c r="J38" s="6">
        <v>14474226905000</v>
      </c>
      <c r="K38" s="6">
        <v>14769857911000</v>
      </c>
      <c r="L38" s="6">
        <v>14478064934000</v>
      </c>
      <c r="M38" s="6">
        <v>15048964444000</v>
      </c>
      <c r="N38" s="6">
        <v>15599728123000</v>
      </c>
      <c r="O38" s="6">
        <v>16253972230000</v>
      </c>
      <c r="P38" s="6">
        <v>16843190993000</v>
      </c>
      <c r="Q38" s="6">
        <v>17550680173999.998</v>
      </c>
      <c r="R38" s="6">
        <v>18206020741000</v>
      </c>
      <c r="S38" s="6">
        <v>18695110842000</v>
      </c>
      <c r="T38" s="6">
        <v>19477336549000</v>
      </c>
      <c r="U38" s="6">
        <v>20533057312000</v>
      </c>
      <c r="V38" s="6">
        <v>21380976119000</v>
      </c>
      <c r="W38" s="6">
        <v>21060473613000</v>
      </c>
      <c r="X38" s="6">
        <v>23315080560000</v>
      </c>
      <c r="Y38" s="7">
        <v>25439700000000</v>
      </c>
      <c r="AB38" s="4" t="s">
        <v>32</v>
      </c>
      <c r="AC38" s="17">
        <v>10581.929774</v>
      </c>
      <c r="AD38" s="6">
        <v>10929.112955000001</v>
      </c>
      <c r="AE38" s="6">
        <v>11456.442041</v>
      </c>
      <c r="AF38" s="6">
        <v>12217.193198000001</v>
      </c>
      <c r="AG38" s="6">
        <v>13039.199193</v>
      </c>
      <c r="AH38" s="6">
        <v>13815.586948</v>
      </c>
      <c r="AI38" s="6">
        <v>14474.226905</v>
      </c>
      <c r="AJ38" s="6">
        <v>14769.857910999999</v>
      </c>
      <c r="AK38" s="6">
        <v>14478.064934</v>
      </c>
      <c r="AL38" s="6">
        <v>15048.964443999999</v>
      </c>
      <c r="AM38" s="6">
        <v>15599.728123000001</v>
      </c>
      <c r="AN38" s="6">
        <v>16253.972229999999</v>
      </c>
      <c r="AO38" s="6">
        <v>16843.190993</v>
      </c>
      <c r="AP38" s="6">
        <v>17550.680173999997</v>
      </c>
      <c r="AQ38" s="6">
        <v>18206.020741</v>
      </c>
      <c r="AR38" s="6">
        <v>18695.110841999998</v>
      </c>
      <c r="AS38" s="6">
        <v>19477.336549</v>
      </c>
      <c r="AT38" s="6">
        <v>20533.057312000001</v>
      </c>
      <c r="AU38" s="6">
        <v>21380.976118999999</v>
      </c>
      <c r="AV38" s="6">
        <v>21060.473612999998</v>
      </c>
      <c r="AW38" s="6">
        <v>23315.080559999999</v>
      </c>
      <c r="AX38" s="7">
        <v>25439.7</v>
      </c>
    </row>
    <row r="39" spans="3:50" x14ac:dyDescent="0.2">
      <c r="C39" s="4" t="s">
        <v>33</v>
      </c>
      <c r="D39" s="17">
        <v>242395852494.409</v>
      </c>
      <c r="E39" s="6">
        <v>266849061835.65948</v>
      </c>
      <c r="F39" s="6">
        <v>334337212322.07562</v>
      </c>
      <c r="G39" s="6">
        <v>385118044877.46466</v>
      </c>
      <c r="H39" s="6">
        <v>392218088878.77856</v>
      </c>
      <c r="I39" s="6">
        <v>423093437423.7619</v>
      </c>
      <c r="J39" s="6">
        <v>491252589217.02075</v>
      </c>
      <c r="K39" s="6">
        <v>517706149201.19556</v>
      </c>
      <c r="L39" s="6">
        <v>436537014293.55353</v>
      </c>
      <c r="M39" s="6">
        <v>495812558843.31036</v>
      </c>
      <c r="N39" s="6">
        <v>574094112972.73267</v>
      </c>
      <c r="O39" s="6">
        <v>552483727282.80249</v>
      </c>
      <c r="P39" s="6">
        <v>586841821796.89111</v>
      </c>
      <c r="Q39" s="6">
        <v>581964017237.0946</v>
      </c>
      <c r="R39" s="6">
        <v>505103781349.7569</v>
      </c>
      <c r="S39" s="6">
        <v>515654671469.54694</v>
      </c>
      <c r="T39" s="6">
        <v>541018749769.09711</v>
      </c>
      <c r="U39" s="6">
        <v>555455371487.08936</v>
      </c>
      <c r="V39" s="6">
        <v>533879529188.45374</v>
      </c>
      <c r="W39" s="6">
        <v>547054174235.87585</v>
      </c>
      <c r="X39" s="6">
        <v>639714956069.46814</v>
      </c>
      <c r="Y39" s="7">
        <v>591718144602.14062</v>
      </c>
      <c r="AB39" s="4" t="s">
        <v>33</v>
      </c>
      <c r="AC39" s="17">
        <v>242.39585249440898</v>
      </c>
      <c r="AD39" s="6">
        <v>266.84906183565948</v>
      </c>
      <c r="AE39" s="6">
        <v>334.33721232207563</v>
      </c>
      <c r="AF39" s="6">
        <v>385.11804487746468</v>
      </c>
      <c r="AG39" s="6">
        <v>392.21808887877859</v>
      </c>
      <c r="AH39" s="6">
        <v>423.09343742376188</v>
      </c>
      <c r="AI39" s="6">
        <v>491.25258921702073</v>
      </c>
      <c r="AJ39" s="6">
        <v>517.70614920119556</v>
      </c>
      <c r="AK39" s="6">
        <v>436.53701429355351</v>
      </c>
      <c r="AL39" s="6">
        <v>495.81255884331034</v>
      </c>
      <c r="AM39" s="6">
        <v>574.09411297273266</v>
      </c>
      <c r="AN39" s="6">
        <v>552.48372728280253</v>
      </c>
      <c r="AO39" s="6">
        <v>586.84182179689117</v>
      </c>
      <c r="AP39" s="6">
        <v>581.96401723709459</v>
      </c>
      <c r="AQ39" s="6">
        <v>505.1037813497569</v>
      </c>
      <c r="AR39" s="6">
        <v>515.65467146954688</v>
      </c>
      <c r="AS39" s="6">
        <v>541.0187497690971</v>
      </c>
      <c r="AT39" s="6">
        <v>555.45537148708934</v>
      </c>
      <c r="AU39" s="6">
        <v>533.87952918845372</v>
      </c>
      <c r="AV39" s="6">
        <v>547.05417423587585</v>
      </c>
      <c r="AW39" s="6">
        <v>639.71495606946814</v>
      </c>
      <c r="AX39" s="7">
        <v>591.71814460214057</v>
      </c>
    </row>
    <row r="40" spans="3:50" ht="17" thickBot="1" x14ac:dyDescent="0.25">
      <c r="C40" s="5" t="s">
        <v>34</v>
      </c>
      <c r="D40" s="18">
        <v>53749989092.019722</v>
      </c>
      <c r="E40" s="8">
        <v>67608919144.368355</v>
      </c>
      <c r="F40" s="8">
        <v>85285062818.00766</v>
      </c>
      <c r="G40" s="8">
        <v>104120820258.66873</v>
      </c>
      <c r="H40" s="8">
        <v>113211158292.93649</v>
      </c>
      <c r="I40" s="8">
        <v>115715618613.05196</v>
      </c>
      <c r="J40" s="8">
        <v>140186716681.42496</v>
      </c>
      <c r="K40" s="8">
        <v>158325614580.62799</v>
      </c>
      <c r="L40" s="8">
        <v>131069255620.56659</v>
      </c>
      <c r="M40" s="8">
        <v>132175349953.71332</v>
      </c>
      <c r="N40" s="8">
        <v>141942264554.47513</v>
      </c>
      <c r="O40" s="8">
        <v>128814279315.1317</v>
      </c>
      <c r="P40" s="8">
        <v>135684315697.71341</v>
      </c>
      <c r="Q40" s="8">
        <v>141033843265.66858</v>
      </c>
      <c r="R40" s="8">
        <v>125174166987.37169</v>
      </c>
      <c r="S40" s="8">
        <v>128609822750.03862</v>
      </c>
      <c r="T40" s="8">
        <v>143112196040.32568</v>
      </c>
      <c r="U40" s="8">
        <v>160565642983.58676</v>
      </c>
      <c r="V40" s="8">
        <v>164020460331.65897</v>
      </c>
      <c r="W40" s="8">
        <v>157227094449.07394</v>
      </c>
      <c r="X40" s="8">
        <v>182090041757.26926</v>
      </c>
      <c r="Y40" s="9">
        <v>177337436677.36502</v>
      </c>
      <c r="AB40" s="5" t="s">
        <v>34</v>
      </c>
      <c r="AC40" s="18">
        <v>53.749989092019725</v>
      </c>
      <c r="AD40" s="8">
        <v>67.608919144368357</v>
      </c>
      <c r="AE40" s="8">
        <v>85.28506281800766</v>
      </c>
      <c r="AF40" s="8">
        <v>104.12082025866873</v>
      </c>
      <c r="AG40" s="8">
        <v>113.21115829293649</v>
      </c>
      <c r="AH40" s="8">
        <v>115.71561861305196</v>
      </c>
      <c r="AI40" s="8">
        <v>140.18671668142497</v>
      </c>
      <c r="AJ40" s="8">
        <v>158.32561458062798</v>
      </c>
      <c r="AK40" s="8">
        <v>131.06925562056659</v>
      </c>
      <c r="AL40" s="8">
        <v>132.17534995371332</v>
      </c>
      <c r="AM40" s="8">
        <v>141.94226455447512</v>
      </c>
      <c r="AN40" s="8">
        <v>128.8142793151317</v>
      </c>
      <c r="AO40" s="8">
        <v>135.6843156977134</v>
      </c>
      <c r="AP40" s="8">
        <v>141.03384326566857</v>
      </c>
      <c r="AQ40" s="8">
        <v>125.17416698737169</v>
      </c>
      <c r="AR40" s="8">
        <v>128.60982275003863</v>
      </c>
      <c r="AS40" s="8">
        <v>143.11219604032567</v>
      </c>
      <c r="AT40" s="8">
        <v>160.56564298358677</v>
      </c>
      <c r="AU40" s="8">
        <v>164.02046033165897</v>
      </c>
      <c r="AV40" s="8">
        <v>157.22709444907395</v>
      </c>
      <c r="AW40" s="8">
        <v>182.09004175726926</v>
      </c>
      <c r="AX40" s="9">
        <v>177.33743667736502</v>
      </c>
    </row>
    <row r="42" spans="3:50" x14ac:dyDescent="0.2">
      <c r="C42" s="127" t="s">
        <v>90</v>
      </c>
      <c r="D42" t="s">
        <v>91</v>
      </c>
      <c r="AC42" t="s">
        <v>92</v>
      </c>
    </row>
    <row r="43" spans="3:50" x14ac:dyDescent="0.2">
      <c r="C43" s="127" t="s">
        <v>85</v>
      </c>
      <c r="D43" t="s">
        <v>37</v>
      </c>
    </row>
  </sheetData>
  <sortState xmlns:xlrd2="http://schemas.microsoft.com/office/spreadsheetml/2017/richdata2" ref="C3:Y40">
    <sortCondition ref="C3:C40"/>
  </sortState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71E35-DE3B-BC4B-9B79-505D9EAB5F31}">
  <dimension ref="C1:Y43"/>
  <sheetViews>
    <sheetView topLeftCell="A14" workbookViewId="0">
      <selection activeCell="E42" sqref="E42"/>
    </sheetView>
  </sheetViews>
  <sheetFormatPr baseColWidth="10" defaultRowHeight="16" x14ac:dyDescent="0.2"/>
  <cols>
    <col min="3" max="3" width="16" customWidth="1"/>
    <col min="4" max="25" width="12.83203125" customWidth="1"/>
  </cols>
  <sheetData>
    <row r="1" spans="3:25" ht="17" thickBot="1" x14ac:dyDescent="0.25"/>
    <row r="2" spans="3:25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Y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  <c r="Y2" s="2">
        <f t="shared" si="0"/>
        <v>2022</v>
      </c>
    </row>
    <row r="3" spans="3:25" x14ac:dyDescent="0.2">
      <c r="C3" s="3" t="s">
        <v>1</v>
      </c>
      <c r="D3" s="14">
        <v>19695.729737914389</v>
      </c>
      <c r="E3" s="15">
        <v>20301.843171325632</v>
      </c>
      <c r="F3" s="15">
        <v>23718.133850186834</v>
      </c>
      <c r="G3" s="15">
        <v>30836.730682468526</v>
      </c>
      <c r="H3" s="15">
        <v>34479.767929838767</v>
      </c>
      <c r="I3" s="15">
        <v>36595.707154842261</v>
      </c>
      <c r="J3" s="15">
        <v>41051.612065228765</v>
      </c>
      <c r="K3" s="15">
        <v>49701.281784333456</v>
      </c>
      <c r="L3" s="15">
        <v>42816.56740028294</v>
      </c>
      <c r="M3" s="15">
        <v>52147.024194284313</v>
      </c>
      <c r="N3" s="15">
        <v>62609.66071610435</v>
      </c>
      <c r="O3" s="15">
        <v>68078.044228316765</v>
      </c>
      <c r="P3" s="15">
        <v>68198.419344686903</v>
      </c>
      <c r="Q3" s="15">
        <v>62558.243878633199</v>
      </c>
      <c r="R3" s="15">
        <v>56758.869202782145</v>
      </c>
      <c r="S3" s="15">
        <v>49918.79393272537</v>
      </c>
      <c r="T3" s="15">
        <v>53954.553494614018</v>
      </c>
      <c r="U3" s="15">
        <v>57273.520475007921</v>
      </c>
      <c r="V3" s="15">
        <v>55049.571919719048</v>
      </c>
      <c r="W3" s="15">
        <v>51868.247556782342</v>
      </c>
      <c r="X3" s="15">
        <v>60697.245435857883</v>
      </c>
      <c r="Y3" s="16">
        <v>65099.845911898068</v>
      </c>
    </row>
    <row r="4" spans="3:25" x14ac:dyDescent="0.2">
      <c r="C4" s="4" t="s">
        <v>2</v>
      </c>
      <c r="D4" s="17">
        <v>24558.763677886778</v>
      </c>
      <c r="E4" s="6">
        <v>26527.593091034709</v>
      </c>
      <c r="F4" s="6">
        <v>32294.048860655868</v>
      </c>
      <c r="G4" s="6">
        <v>36889.23351351943</v>
      </c>
      <c r="H4" s="6">
        <v>38417.457785767721</v>
      </c>
      <c r="I4" s="6">
        <v>40669.326958615246</v>
      </c>
      <c r="J4" s="6">
        <v>46915.337400450662</v>
      </c>
      <c r="K4" s="6">
        <v>51919.983575422637</v>
      </c>
      <c r="L4" s="6">
        <v>48153.324019963111</v>
      </c>
      <c r="M4" s="6">
        <v>46903.76158543428</v>
      </c>
      <c r="N4" s="6">
        <v>51442.276246440721</v>
      </c>
      <c r="O4" s="6">
        <v>48564.917335087463</v>
      </c>
      <c r="P4" s="6">
        <v>50731.127254184663</v>
      </c>
      <c r="Q4" s="6">
        <v>51786.37717479049</v>
      </c>
      <c r="R4" s="6">
        <v>44195.817594774824</v>
      </c>
      <c r="S4" s="6">
        <v>45307.587862042943</v>
      </c>
      <c r="T4" s="6">
        <v>47429.15845643865</v>
      </c>
      <c r="U4" s="6">
        <v>51466.55656336336</v>
      </c>
      <c r="V4" s="6">
        <v>50067.585726589226</v>
      </c>
      <c r="W4" s="6">
        <v>48789.497849887208</v>
      </c>
      <c r="X4" s="6">
        <v>53517.890450961153</v>
      </c>
      <c r="Y4" s="7">
        <v>52084.681195337231</v>
      </c>
    </row>
    <row r="5" spans="3:25" x14ac:dyDescent="0.2">
      <c r="C5" s="4" t="s">
        <v>3</v>
      </c>
      <c r="D5" s="17">
        <v>23015.071263246195</v>
      </c>
      <c r="E5" s="6">
        <v>25006.191397109003</v>
      </c>
      <c r="F5" s="6">
        <v>30655.209267902366</v>
      </c>
      <c r="G5" s="6">
        <v>35429.407793334409</v>
      </c>
      <c r="H5" s="6">
        <v>36809.701340361877</v>
      </c>
      <c r="I5" s="6">
        <v>38705.106795914711</v>
      </c>
      <c r="J5" s="6">
        <v>44319.165448813023</v>
      </c>
      <c r="K5" s="6">
        <v>48303.397956285975</v>
      </c>
      <c r="L5" s="6">
        <v>44760.291244370943</v>
      </c>
      <c r="M5" s="6">
        <v>44184.946353963976</v>
      </c>
      <c r="N5" s="6">
        <v>47410.566927746368</v>
      </c>
      <c r="O5" s="6">
        <v>44670.560684510063</v>
      </c>
      <c r="P5" s="6">
        <v>46757.951855959756</v>
      </c>
      <c r="Q5" s="6">
        <v>47764.071512083283</v>
      </c>
      <c r="R5" s="6">
        <v>41008.296719471982</v>
      </c>
      <c r="S5" s="6">
        <v>42012.622719101564</v>
      </c>
      <c r="T5" s="6">
        <v>44198.482390869103</v>
      </c>
      <c r="U5" s="6">
        <v>47544.981147275714</v>
      </c>
      <c r="V5" s="6">
        <v>46641.721401708681</v>
      </c>
      <c r="W5" s="6">
        <v>45609.003493611053</v>
      </c>
      <c r="X5" s="6">
        <v>51850.39718402295</v>
      </c>
      <c r="Y5" s="7">
        <v>49926.825429530487</v>
      </c>
    </row>
    <row r="6" spans="3:25" x14ac:dyDescent="0.2">
      <c r="C6" s="4" t="s">
        <v>4</v>
      </c>
      <c r="D6" s="17">
        <v>1770.9070491869052</v>
      </c>
      <c r="E6" s="6">
        <v>2092.9828862555814</v>
      </c>
      <c r="F6" s="6">
        <v>2719.4943685928665</v>
      </c>
      <c r="G6" s="6">
        <v>3389.6874336027363</v>
      </c>
      <c r="H6" s="6">
        <v>3899.8259633287844</v>
      </c>
      <c r="I6" s="6">
        <v>4523.1465578804964</v>
      </c>
      <c r="J6" s="6">
        <v>5888.7768522063625</v>
      </c>
      <c r="K6" s="6">
        <v>7271.3033885802515</v>
      </c>
      <c r="L6" s="6">
        <v>6988.2731629646469</v>
      </c>
      <c r="M6" s="6">
        <v>6863.6670677405227</v>
      </c>
      <c r="N6" s="6">
        <v>7857.1670698444132</v>
      </c>
      <c r="O6" s="6">
        <v>7430.7373804242025</v>
      </c>
      <c r="P6" s="6">
        <v>7687.7136824331665</v>
      </c>
      <c r="Q6" s="6">
        <v>7912.2748437113823</v>
      </c>
      <c r="R6" s="6">
        <v>7078.8603229896926</v>
      </c>
      <c r="S6" s="6">
        <v>7570.9316551170823</v>
      </c>
      <c r="T6" s="6">
        <v>8381.8813462166891</v>
      </c>
      <c r="U6" s="6">
        <v>9447.6558968146928</v>
      </c>
      <c r="V6" s="6">
        <v>9874.3363262516814</v>
      </c>
      <c r="W6" s="6">
        <v>10148.342395443482</v>
      </c>
      <c r="X6" s="6">
        <v>12219.341870677903</v>
      </c>
      <c r="Y6" s="7">
        <v>13974.44924877923</v>
      </c>
    </row>
    <row r="7" spans="3:25" x14ac:dyDescent="0.2">
      <c r="C7" s="4" t="s">
        <v>5</v>
      </c>
      <c r="D7" s="17">
        <v>23822.060117896377</v>
      </c>
      <c r="E7" s="6">
        <v>24255.338581832191</v>
      </c>
      <c r="F7" s="6">
        <v>28300.463096379102</v>
      </c>
      <c r="G7" s="6">
        <v>32143.681407856151</v>
      </c>
      <c r="H7" s="6">
        <v>36382.507916453651</v>
      </c>
      <c r="I7" s="6">
        <v>40504.060725320283</v>
      </c>
      <c r="J7" s="6">
        <v>44659.895140803361</v>
      </c>
      <c r="K7" s="6">
        <v>46710.505575901334</v>
      </c>
      <c r="L7" s="6">
        <v>40876.310154029488</v>
      </c>
      <c r="M7" s="6">
        <v>47562.083425305653</v>
      </c>
      <c r="N7" s="6">
        <v>52223.696112356032</v>
      </c>
      <c r="O7" s="6">
        <v>52669.089963231643</v>
      </c>
      <c r="P7" s="6">
        <v>52635.174958043252</v>
      </c>
      <c r="Q7" s="6">
        <v>50955.998323240412</v>
      </c>
      <c r="R7" s="6">
        <v>43596.135536554619</v>
      </c>
      <c r="S7" s="6">
        <v>42315.603705680587</v>
      </c>
      <c r="T7" s="6">
        <v>45129.429298092233</v>
      </c>
      <c r="U7" s="6">
        <v>46548.638410829553</v>
      </c>
      <c r="V7" s="6">
        <v>46374.152751719063</v>
      </c>
      <c r="W7" s="6">
        <v>43562.435831184928</v>
      </c>
      <c r="X7" s="6">
        <v>52515.199835050335</v>
      </c>
      <c r="Y7" s="7">
        <v>55522.445687687956</v>
      </c>
    </row>
    <row r="8" spans="3:25" x14ac:dyDescent="0.2">
      <c r="C8" s="4" t="s">
        <v>6</v>
      </c>
      <c r="D8" s="17">
        <v>1053.1123144658854</v>
      </c>
      <c r="E8" s="6">
        <v>1148.5142571259839</v>
      </c>
      <c r="F8" s="6">
        <v>1288.637491362118</v>
      </c>
      <c r="G8" s="6">
        <v>1508.6679156357768</v>
      </c>
      <c r="H8" s="6">
        <v>1753.4141916241654</v>
      </c>
      <c r="I8" s="6">
        <v>2099.2194300785955</v>
      </c>
      <c r="J8" s="6">
        <v>2693.9587316227794</v>
      </c>
      <c r="K8" s="6">
        <v>3468.3270630859079</v>
      </c>
      <c r="L8" s="6">
        <v>3832.2274569643837</v>
      </c>
      <c r="M8" s="6">
        <v>4550.4739436113132</v>
      </c>
      <c r="N8" s="6">
        <v>5614.386022310302</v>
      </c>
      <c r="O8" s="6">
        <v>6300.5821795290431</v>
      </c>
      <c r="P8" s="6">
        <v>7020.386074240645</v>
      </c>
      <c r="Q8" s="6">
        <v>7636.0743401587006</v>
      </c>
      <c r="R8" s="6">
        <v>8016.4455949116218</v>
      </c>
      <c r="S8" s="6">
        <v>8094.3901673081082</v>
      </c>
      <c r="T8" s="6">
        <v>8817.0456082916226</v>
      </c>
      <c r="U8" s="6">
        <v>9905.4063830775904</v>
      </c>
      <c r="V8" s="6">
        <v>10143.8602205959</v>
      </c>
      <c r="W8" s="6">
        <v>10408.719554107458</v>
      </c>
      <c r="X8" s="6">
        <v>12617.50510411806</v>
      </c>
      <c r="Y8" s="7">
        <v>12720.216318236287</v>
      </c>
    </row>
    <row r="9" spans="3:25" x14ac:dyDescent="0.2">
      <c r="C9" s="4" t="s">
        <v>7</v>
      </c>
      <c r="D9" s="17">
        <v>14821.447265625</v>
      </c>
      <c r="E9" s="6">
        <v>16093.21484375</v>
      </c>
      <c r="F9" s="6">
        <v>20252.23828125</v>
      </c>
      <c r="G9" s="6">
        <v>23792.62109375</v>
      </c>
      <c r="H9" s="6">
        <v>24959.259765625</v>
      </c>
      <c r="I9" s="6">
        <v>26729.32421875</v>
      </c>
      <c r="J9" s="6">
        <v>31244.92578125</v>
      </c>
      <c r="K9" s="6">
        <v>35397.36328125</v>
      </c>
      <c r="L9" s="6">
        <v>32109.2421875</v>
      </c>
      <c r="M9" s="6">
        <v>31023.267578125</v>
      </c>
      <c r="N9" s="6">
        <v>32395.75390625</v>
      </c>
      <c r="O9" s="6">
        <v>28910.74609375</v>
      </c>
      <c r="P9" s="6">
        <v>27727.53515625</v>
      </c>
      <c r="Q9" s="6">
        <v>27162.322265625</v>
      </c>
      <c r="R9" s="6">
        <v>23408.44140625</v>
      </c>
      <c r="S9" s="6">
        <v>24605.349609375</v>
      </c>
      <c r="T9" s="6">
        <v>26608.6953125</v>
      </c>
      <c r="U9" s="6">
        <v>29335.046875</v>
      </c>
      <c r="V9" s="6">
        <v>29420</v>
      </c>
      <c r="W9" s="6">
        <v>28281.42578125</v>
      </c>
      <c r="X9" s="6">
        <v>32745.84375</v>
      </c>
      <c r="Y9" s="7">
        <v>32048.240234375</v>
      </c>
    </row>
    <row r="10" spans="3:25" x14ac:dyDescent="0.2">
      <c r="C10" s="4" t="s">
        <v>35</v>
      </c>
      <c r="D10" s="17">
        <v>5364.0102414342209</v>
      </c>
      <c r="E10" s="6">
        <v>6219.4732132588415</v>
      </c>
      <c r="F10" s="6">
        <v>8192.3226334351093</v>
      </c>
      <c r="G10" s="6">
        <v>9723.3810238563237</v>
      </c>
      <c r="H10" s="6">
        <v>10446.361488922239</v>
      </c>
      <c r="I10" s="6">
        <v>11505.399839937978</v>
      </c>
      <c r="J10" s="6">
        <v>13762.456263033375</v>
      </c>
      <c r="K10" s="6">
        <v>15898.799896087619</v>
      </c>
      <c r="L10" s="6">
        <v>14421.171475853611</v>
      </c>
      <c r="M10" s="6">
        <v>13693.500029269126</v>
      </c>
      <c r="N10" s="6">
        <v>14655.874388197342</v>
      </c>
      <c r="O10" s="6">
        <v>13439.664555518946</v>
      </c>
      <c r="P10" s="6">
        <v>13979.185560295606</v>
      </c>
      <c r="Q10" s="6">
        <v>14001.160343895752</v>
      </c>
      <c r="R10" s="6">
        <v>12098.512025463075</v>
      </c>
      <c r="S10" s="6">
        <v>12579.922703148095</v>
      </c>
      <c r="T10" s="6">
        <v>13592.254524061731</v>
      </c>
      <c r="U10" s="6">
        <v>15040.036918279127</v>
      </c>
      <c r="V10" s="6">
        <v>15120.902902682412</v>
      </c>
      <c r="W10" s="6">
        <v>14269.908854933165</v>
      </c>
      <c r="X10" s="6">
        <v>17809.032390112636</v>
      </c>
      <c r="Y10" s="7">
        <v>18570.40399683447</v>
      </c>
    </row>
    <row r="11" spans="3:25" x14ac:dyDescent="0.2">
      <c r="C11" s="4" t="s">
        <v>8</v>
      </c>
      <c r="D11" s="17">
        <v>30751.654348268032</v>
      </c>
      <c r="E11" s="6">
        <v>33228.693544881928</v>
      </c>
      <c r="F11" s="6">
        <v>40458.777398660881</v>
      </c>
      <c r="G11" s="6">
        <v>46511.598332430505</v>
      </c>
      <c r="H11" s="6">
        <v>48799.825601127486</v>
      </c>
      <c r="I11" s="6">
        <v>52026.999514272291</v>
      </c>
      <c r="J11" s="6">
        <v>58487.054967769582</v>
      </c>
      <c r="K11" s="6">
        <v>64322.063502084209</v>
      </c>
      <c r="L11" s="6">
        <v>58163.276876281459</v>
      </c>
      <c r="M11" s="6">
        <v>58041.398436338481</v>
      </c>
      <c r="N11" s="6">
        <v>61753.647131976963</v>
      </c>
      <c r="O11" s="6">
        <v>58507.508051785189</v>
      </c>
      <c r="P11" s="6">
        <v>61191.193704202844</v>
      </c>
      <c r="Q11" s="6">
        <v>62548.984733290752</v>
      </c>
      <c r="R11" s="6">
        <v>53254.856370091584</v>
      </c>
      <c r="S11" s="6">
        <v>54663.998371919493</v>
      </c>
      <c r="T11" s="6">
        <v>57610.098180113469</v>
      </c>
      <c r="U11" s="6">
        <v>61591.928869895812</v>
      </c>
      <c r="V11" s="6">
        <v>59592.980688645439</v>
      </c>
      <c r="W11" s="6">
        <v>60836.59241216378</v>
      </c>
      <c r="X11" s="6">
        <v>69268.651798313367</v>
      </c>
      <c r="Y11" s="7">
        <v>67790.053992327579</v>
      </c>
    </row>
    <row r="12" spans="3:25" x14ac:dyDescent="0.2">
      <c r="C12" s="4" t="s">
        <v>9</v>
      </c>
      <c r="D12" s="17">
        <v>4505.8583323318835</v>
      </c>
      <c r="E12" s="6">
        <v>5341.6289467700217</v>
      </c>
      <c r="F12" s="6">
        <v>7203.5230378664628</v>
      </c>
      <c r="G12" s="6">
        <v>8914.1035567445124</v>
      </c>
      <c r="H12" s="6">
        <v>10412.644313796647</v>
      </c>
      <c r="I12" s="6">
        <v>12639.400067729612</v>
      </c>
      <c r="J12" s="6">
        <v>16744.584451634262</v>
      </c>
      <c r="K12" s="6">
        <v>18204.966478676226</v>
      </c>
      <c r="L12" s="6">
        <v>14711.735272822296</v>
      </c>
      <c r="M12" s="6">
        <v>14663.044612646472</v>
      </c>
      <c r="N12" s="6">
        <v>17487.804783092168</v>
      </c>
      <c r="O12" s="6">
        <v>17403.205325476698</v>
      </c>
      <c r="P12" s="6">
        <v>19056.001922698946</v>
      </c>
      <c r="Q12" s="6">
        <v>20261.066730388637</v>
      </c>
      <c r="R12" s="6">
        <v>17402.037612807875</v>
      </c>
      <c r="S12" s="6">
        <v>18295.342932211355</v>
      </c>
      <c r="T12" s="6">
        <v>20437.765376735962</v>
      </c>
      <c r="U12" s="6">
        <v>23165.849478643726</v>
      </c>
      <c r="V12" s="6">
        <v>23424.484707351759</v>
      </c>
      <c r="W12" s="6">
        <v>23595.243683644083</v>
      </c>
      <c r="X12" s="6">
        <v>27943.701219882027</v>
      </c>
      <c r="Y12" s="7">
        <v>28247.095992496961</v>
      </c>
    </row>
    <row r="13" spans="3:25" x14ac:dyDescent="0.2">
      <c r="C13" s="4" t="s">
        <v>10</v>
      </c>
      <c r="D13" s="17">
        <v>24967.792515318248</v>
      </c>
      <c r="E13" s="6">
        <v>26997.752989778775</v>
      </c>
      <c r="F13" s="6">
        <v>32927.680291940786</v>
      </c>
      <c r="G13" s="6">
        <v>37772.178111039786</v>
      </c>
      <c r="H13" s="6">
        <v>39054.850442382529</v>
      </c>
      <c r="I13" s="6">
        <v>41222.602000461127</v>
      </c>
      <c r="J13" s="6">
        <v>48476.392728705185</v>
      </c>
      <c r="K13" s="6">
        <v>53772.794239001945</v>
      </c>
      <c r="L13" s="6">
        <v>47481.484536433913</v>
      </c>
      <c r="M13" s="6">
        <v>46505.303179181072</v>
      </c>
      <c r="N13" s="6">
        <v>51148.931636583256</v>
      </c>
      <c r="O13" s="6">
        <v>47708.061278446898</v>
      </c>
      <c r="P13" s="6">
        <v>49892.223363273239</v>
      </c>
      <c r="Q13" s="6">
        <v>50327.240290263187</v>
      </c>
      <c r="R13" s="6">
        <v>42801.908116728511</v>
      </c>
      <c r="S13" s="6">
        <v>43814.026505696464</v>
      </c>
      <c r="T13" s="6">
        <v>46412.136477716922</v>
      </c>
      <c r="U13" s="6">
        <v>49987.62615849678</v>
      </c>
      <c r="V13" s="6">
        <v>48629.858228303245</v>
      </c>
      <c r="W13" s="6">
        <v>49169.719338849871</v>
      </c>
      <c r="X13" s="6">
        <v>53504.693648344073</v>
      </c>
      <c r="Y13" s="7">
        <v>50871.930450882093</v>
      </c>
    </row>
    <row r="14" spans="3:25" x14ac:dyDescent="0.2">
      <c r="C14" s="4" t="s">
        <v>11</v>
      </c>
      <c r="D14" s="17">
        <v>22449.339693117465</v>
      </c>
      <c r="E14" s="6">
        <v>24288.270019350828</v>
      </c>
      <c r="F14" s="6">
        <v>29627.924263529992</v>
      </c>
      <c r="G14" s="6">
        <v>33797.162441843568</v>
      </c>
      <c r="H14" s="6">
        <v>34768.175903752526</v>
      </c>
      <c r="I14" s="6">
        <v>36470.212839931344</v>
      </c>
      <c r="J14" s="6">
        <v>41557.623564817892</v>
      </c>
      <c r="K14" s="6">
        <v>45515.961753347277</v>
      </c>
      <c r="L14" s="6">
        <v>41737.763551813739</v>
      </c>
      <c r="M14" s="6">
        <v>40676.064791318109</v>
      </c>
      <c r="N14" s="6">
        <v>43846.46607647981</v>
      </c>
      <c r="O14" s="6">
        <v>40870.852364573431</v>
      </c>
      <c r="P14" s="6">
        <v>42602.71796526674</v>
      </c>
      <c r="Q14" s="6">
        <v>43068.548724173925</v>
      </c>
      <c r="R14" s="6">
        <v>36652.922305217762</v>
      </c>
      <c r="S14" s="6">
        <v>37062.533572382861</v>
      </c>
      <c r="T14" s="6">
        <v>38781.049487083619</v>
      </c>
      <c r="U14" s="6">
        <v>41557.8548588876</v>
      </c>
      <c r="V14" s="6">
        <v>40494.898293627644</v>
      </c>
      <c r="W14" s="6">
        <v>39179.744259605672</v>
      </c>
      <c r="X14" s="6">
        <v>43671.308409963087</v>
      </c>
      <c r="Y14" s="7">
        <v>40886.253268027256</v>
      </c>
    </row>
    <row r="15" spans="3:25" x14ac:dyDescent="0.2">
      <c r="C15" s="4" t="s">
        <v>12</v>
      </c>
      <c r="D15" s="17">
        <v>23628.327212236705</v>
      </c>
      <c r="E15" s="6">
        <v>25197.265600184772</v>
      </c>
      <c r="F15" s="6">
        <v>30310.35759637738</v>
      </c>
      <c r="G15" s="6">
        <v>34106.658122400127</v>
      </c>
      <c r="H15" s="6">
        <v>34520.23964924959</v>
      </c>
      <c r="I15" s="6">
        <v>36353.880334363101</v>
      </c>
      <c r="J15" s="6">
        <v>41640.080869514699</v>
      </c>
      <c r="K15" s="6">
        <v>45612.71062214415</v>
      </c>
      <c r="L15" s="6">
        <v>41650.367829716219</v>
      </c>
      <c r="M15" s="6">
        <v>41572.455948150739</v>
      </c>
      <c r="N15" s="6">
        <v>46705.895796335339</v>
      </c>
      <c r="O15" s="6">
        <v>43855.854465861754</v>
      </c>
      <c r="P15" s="6">
        <v>46298.922917734082</v>
      </c>
      <c r="Q15" s="6">
        <v>48023.86998454624</v>
      </c>
      <c r="R15" s="6">
        <v>41103.256436376832</v>
      </c>
      <c r="S15" s="6">
        <v>42136.120790799105</v>
      </c>
      <c r="T15" s="6">
        <v>44652.589172271859</v>
      </c>
      <c r="U15" s="6">
        <v>47939.278288450434</v>
      </c>
      <c r="V15" s="6">
        <v>46805.138433443921</v>
      </c>
      <c r="W15" s="6">
        <v>46749.4762280016</v>
      </c>
      <c r="X15" s="6">
        <v>51426.750365442145</v>
      </c>
      <c r="Y15" s="7">
        <v>48717.991140212755</v>
      </c>
    </row>
    <row r="16" spans="3:25" x14ac:dyDescent="0.2">
      <c r="C16" s="4" t="s">
        <v>13</v>
      </c>
      <c r="D16" s="17">
        <v>34406.182463809157</v>
      </c>
      <c r="E16" s="6">
        <v>32820.793643325422</v>
      </c>
      <c r="F16" s="6">
        <v>35387.037420359928</v>
      </c>
      <c r="G16" s="6">
        <v>38298.980171230331</v>
      </c>
      <c r="H16" s="6">
        <v>37812.89501999483</v>
      </c>
      <c r="I16" s="6">
        <v>35991.546002862022</v>
      </c>
      <c r="J16" s="6">
        <v>35779.024541642713</v>
      </c>
      <c r="K16" s="6">
        <v>39876.303968572487</v>
      </c>
      <c r="L16" s="6">
        <v>41308.996837051156</v>
      </c>
      <c r="M16" s="6">
        <v>44968.156234973947</v>
      </c>
      <c r="N16" s="6">
        <v>48760.078949421106</v>
      </c>
      <c r="O16" s="6">
        <v>49145.280430819279</v>
      </c>
      <c r="P16" s="6">
        <v>40898.647896474438</v>
      </c>
      <c r="Q16" s="6">
        <v>38475.39524618382</v>
      </c>
      <c r="R16" s="6">
        <v>34960.639384338487</v>
      </c>
      <c r="S16" s="6">
        <v>39375.473162078131</v>
      </c>
      <c r="T16" s="6">
        <v>38834.052934122657</v>
      </c>
      <c r="U16" s="6">
        <v>39751.133098271122</v>
      </c>
      <c r="V16" s="6">
        <v>40415.956764954695</v>
      </c>
      <c r="W16" s="6">
        <v>40040.765505592288</v>
      </c>
      <c r="X16" s="6">
        <v>40058.537327617923</v>
      </c>
      <c r="Y16" s="7">
        <v>34017.271807502417</v>
      </c>
    </row>
    <row r="17" spans="3:25" x14ac:dyDescent="0.2">
      <c r="C17" s="4" t="s">
        <v>14</v>
      </c>
      <c r="D17" s="17">
        <v>12549.036894906041</v>
      </c>
      <c r="E17" s="6">
        <v>14177.572159270456</v>
      </c>
      <c r="F17" s="6">
        <v>18518.378838739602</v>
      </c>
      <c r="G17" s="6">
        <v>21995.477943745977</v>
      </c>
      <c r="H17" s="6">
        <v>22560.14729390767</v>
      </c>
      <c r="I17" s="6">
        <v>24821.936745187915</v>
      </c>
      <c r="J17" s="6">
        <v>28863.973288501784</v>
      </c>
      <c r="K17" s="6">
        <v>32127.983194328684</v>
      </c>
      <c r="L17" s="6">
        <v>29828.756024527054</v>
      </c>
      <c r="M17" s="6">
        <v>26716.648826027413</v>
      </c>
      <c r="N17" s="6">
        <v>25483.882564493113</v>
      </c>
      <c r="O17" s="6">
        <v>21912.998287951716</v>
      </c>
      <c r="P17" s="6">
        <v>21787.787763603465</v>
      </c>
      <c r="Q17" s="6">
        <v>21616.710009490806</v>
      </c>
      <c r="R17" s="6">
        <v>18083.877905654695</v>
      </c>
      <c r="S17" s="6">
        <v>17923.966813471638</v>
      </c>
      <c r="T17" s="6">
        <v>18582.08934116313</v>
      </c>
      <c r="U17" s="6">
        <v>19756.990456255011</v>
      </c>
      <c r="V17" s="6">
        <v>19143.887617458353</v>
      </c>
      <c r="W17" s="6">
        <v>17617.291505701371</v>
      </c>
      <c r="X17" s="6">
        <v>20310.682479887277</v>
      </c>
      <c r="Y17" s="7">
        <v>20867.269086108678</v>
      </c>
    </row>
    <row r="18" spans="3:25" x14ac:dyDescent="0.2">
      <c r="C18" s="4" t="s">
        <v>38</v>
      </c>
      <c r="D18" s="17">
        <v>449.91112493326779</v>
      </c>
      <c r="E18" s="6">
        <v>468.84442830894233</v>
      </c>
      <c r="F18" s="6">
        <v>543.84379889589889</v>
      </c>
      <c r="G18" s="6">
        <v>624.10509438169072</v>
      </c>
      <c r="H18" s="6">
        <v>710.50934484875779</v>
      </c>
      <c r="I18" s="6">
        <v>802.01374204926469</v>
      </c>
      <c r="J18" s="6">
        <v>1022.7324670455109</v>
      </c>
      <c r="K18" s="6">
        <v>993.50340526650552</v>
      </c>
      <c r="L18" s="6">
        <v>1096.6361360551941</v>
      </c>
      <c r="M18" s="6">
        <v>1350.6344702949082</v>
      </c>
      <c r="N18" s="6">
        <v>1449.6033010156286</v>
      </c>
      <c r="O18" s="6">
        <v>1434.0179872162855</v>
      </c>
      <c r="P18" s="6">
        <v>1438.0570050804158</v>
      </c>
      <c r="Q18" s="6">
        <v>1559.8637787053474</v>
      </c>
      <c r="R18" s="6">
        <v>1590.1743313595528</v>
      </c>
      <c r="S18" s="6">
        <v>1714.2795374003856</v>
      </c>
      <c r="T18" s="6">
        <v>1957.9698132955816</v>
      </c>
      <c r="U18" s="6">
        <v>1974.3777314934964</v>
      </c>
      <c r="V18" s="6">
        <v>2050.1638002618988</v>
      </c>
      <c r="W18" s="6">
        <v>1913.2197327875097</v>
      </c>
      <c r="X18" s="6">
        <v>2238.1271421876527</v>
      </c>
      <c r="Y18" s="7">
        <v>2410.8880207068905</v>
      </c>
    </row>
    <row r="19" spans="3:25" x14ac:dyDescent="0.2">
      <c r="C19" s="4" t="s">
        <v>15</v>
      </c>
      <c r="D19" s="17">
        <v>28282.40988207296</v>
      </c>
      <c r="E19" s="6">
        <v>32705.434556569817</v>
      </c>
      <c r="F19" s="6">
        <v>41203.529584756849</v>
      </c>
      <c r="G19" s="6">
        <v>47754.202319424396</v>
      </c>
      <c r="H19" s="6">
        <v>50933.021609558884</v>
      </c>
      <c r="I19" s="6">
        <v>54329.161859962383</v>
      </c>
      <c r="J19" s="6">
        <v>61396.417461175995</v>
      </c>
      <c r="K19" s="6">
        <v>61353.106562952322</v>
      </c>
      <c r="L19" s="6">
        <v>52133.090616254391</v>
      </c>
      <c r="M19" s="6">
        <v>48663.600443925061</v>
      </c>
      <c r="N19" s="6">
        <v>52219.705732758106</v>
      </c>
      <c r="O19" s="6">
        <v>48943.820645956082</v>
      </c>
      <c r="P19" s="6">
        <v>51496.96168506609</v>
      </c>
      <c r="Q19" s="6">
        <v>55752.764983813126</v>
      </c>
      <c r="R19" s="6">
        <v>62179.264266295097</v>
      </c>
      <c r="S19" s="6">
        <v>62784.06568756936</v>
      </c>
      <c r="T19" s="6">
        <v>70150.737015796491</v>
      </c>
      <c r="U19" s="6">
        <v>79446.939108546925</v>
      </c>
      <c r="V19" s="6">
        <v>80848.301902048945</v>
      </c>
      <c r="W19" s="6">
        <v>85973.088487550063</v>
      </c>
      <c r="X19" s="6">
        <v>102001.79824914507</v>
      </c>
      <c r="Y19" s="7">
        <v>103983.29133582003</v>
      </c>
    </row>
    <row r="20" spans="3:25" x14ac:dyDescent="0.2">
      <c r="C20" s="4" t="s">
        <v>16</v>
      </c>
      <c r="D20" s="17">
        <v>28897.443939690838</v>
      </c>
      <c r="E20" s="6">
        <v>32409.216149175325</v>
      </c>
      <c r="F20" s="6">
        <v>39476.697848668387</v>
      </c>
      <c r="G20" s="6">
        <v>47334.930653772331</v>
      </c>
      <c r="H20" s="6">
        <v>56794.850158895293</v>
      </c>
      <c r="I20" s="6">
        <v>57492.934249870297</v>
      </c>
      <c r="J20" s="6">
        <v>69495.726737682504</v>
      </c>
      <c r="K20" s="6">
        <v>56943.370446856316</v>
      </c>
      <c r="L20" s="6">
        <v>41301.273219718045</v>
      </c>
      <c r="M20" s="6">
        <v>43237.07294889581</v>
      </c>
      <c r="N20" s="6">
        <v>47714.592230848451</v>
      </c>
      <c r="O20" s="6">
        <v>45995.547878946723</v>
      </c>
      <c r="P20" s="6">
        <v>49804.982997837134</v>
      </c>
      <c r="Q20" s="6">
        <v>54576.744814656486</v>
      </c>
      <c r="R20" s="6">
        <v>52951.681511089751</v>
      </c>
      <c r="S20" s="6">
        <v>61987.926362028345</v>
      </c>
      <c r="T20" s="6">
        <v>72010.149031625842</v>
      </c>
      <c r="U20" s="6">
        <v>74452.18907314472</v>
      </c>
      <c r="V20" s="6">
        <v>68452.236223060012</v>
      </c>
      <c r="W20" s="6">
        <v>58848.418124459989</v>
      </c>
      <c r="X20" s="6">
        <v>68710.244200547299</v>
      </c>
      <c r="Y20" s="7">
        <v>73466.778667470804</v>
      </c>
    </row>
    <row r="21" spans="3:25" x14ac:dyDescent="0.2">
      <c r="C21" s="4" t="s">
        <v>17</v>
      </c>
      <c r="D21" s="17">
        <v>20500.954399567163</v>
      </c>
      <c r="E21" s="6">
        <v>22376.297898932877</v>
      </c>
      <c r="F21" s="6">
        <v>27526.322460995707</v>
      </c>
      <c r="G21" s="6">
        <v>31317.20079432963</v>
      </c>
      <c r="H21" s="6">
        <v>32055.092075750315</v>
      </c>
      <c r="I21" s="6">
        <v>33529.726601436138</v>
      </c>
      <c r="J21" s="6">
        <v>37870.747507096938</v>
      </c>
      <c r="K21" s="6">
        <v>40944.91241946783</v>
      </c>
      <c r="L21" s="6">
        <v>37226.757193540157</v>
      </c>
      <c r="M21" s="6">
        <v>36035.644995069051</v>
      </c>
      <c r="N21" s="6">
        <v>38649.639483678919</v>
      </c>
      <c r="O21" s="6">
        <v>35051.521269770259</v>
      </c>
      <c r="P21" s="6">
        <v>35560.081406228848</v>
      </c>
      <c r="Q21" s="6">
        <v>35565.721377149624</v>
      </c>
      <c r="R21" s="6">
        <v>30242.386135218429</v>
      </c>
      <c r="S21" s="6">
        <v>30960.731508890221</v>
      </c>
      <c r="T21" s="6">
        <v>32406.72031501343</v>
      </c>
      <c r="U21" s="6">
        <v>34622.169666474118</v>
      </c>
      <c r="V21" s="6">
        <v>33673.750962742051</v>
      </c>
      <c r="W21" s="6">
        <v>31922.919162618266</v>
      </c>
      <c r="X21" s="6">
        <v>36449.258337583669</v>
      </c>
      <c r="Y21" s="7">
        <v>34776.423234274007</v>
      </c>
    </row>
    <row r="22" spans="3:25" x14ac:dyDescent="0.2">
      <c r="C22" s="4" t="s">
        <v>18</v>
      </c>
      <c r="D22" s="17">
        <v>3578.0019004135061</v>
      </c>
      <c r="E22" s="6">
        <v>4136.9332968895069</v>
      </c>
      <c r="F22" s="6">
        <v>5145.1952319024103</v>
      </c>
      <c r="G22" s="6">
        <v>6378.6665205711506</v>
      </c>
      <c r="H22" s="6">
        <v>7594.9023843136174</v>
      </c>
      <c r="I22" s="6">
        <v>9723.4469017477877</v>
      </c>
      <c r="J22" s="6">
        <v>14113.529127732671</v>
      </c>
      <c r="K22" s="6">
        <v>16467.143687940461</v>
      </c>
      <c r="L22" s="6">
        <v>12331.928552408934</v>
      </c>
      <c r="M22" s="6">
        <v>11420.994003283575</v>
      </c>
      <c r="N22" s="6">
        <v>13338.96223508517</v>
      </c>
      <c r="O22" s="6">
        <v>13847.33793931943</v>
      </c>
      <c r="P22" s="6">
        <v>15007.491856171901</v>
      </c>
      <c r="Q22" s="6">
        <v>15742.391338190771</v>
      </c>
      <c r="R22" s="6">
        <v>13786.456795311369</v>
      </c>
      <c r="S22" s="6">
        <v>14331.751588504894</v>
      </c>
      <c r="T22" s="6">
        <v>15695.11515410587</v>
      </c>
      <c r="U22" s="6">
        <v>17865.031094764225</v>
      </c>
      <c r="V22" s="6">
        <v>17883.349411321666</v>
      </c>
      <c r="W22" s="6">
        <v>18096.202707339373</v>
      </c>
      <c r="X22" s="6">
        <v>20930.398237418864</v>
      </c>
      <c r="Y22" s="7">
        <v>21779.504257282504</v>
      </c>
    </row>
    <row r="23" spans="3:25" x14ac:dyDescent="0.2">
      <c r="C23" s="4" t="s">
        <v>19</v>
      </c>
      <c r="D23" s="17">
        <v>74658.453942255976</v>
      </c>
      <c r="E23" s="6">
        <v>79797.546890495825</v>
      </c>
      <c r="F23" s="6">
        <v>90317.736806518747</v>
      </c>
      <c r="G23" s="6">
        <v>100710.60634823394</v>
      </c>
      <c r="H23" s="6">
        <v>105751.49891282755</v>
      </c>
      <c r="I23" s="6">
        <v>114652.2424301743</v>
      </c>
      <c r="J23" s="6">
        <v>130908.38967893834</v>
      </c>
      <c r="K23" s="6">
        <v>143540.5734325911</v>
      </c>
      <c r="L23" s="6">
        <v>126261.39728298195</v>
      </c>
      <c r="M23" s="6">
        <v>141466.82732414364</v>
      </c>
      <c r="N23" s="6">
        <v>158603.60896670714</v>
      </c>
      <c r="O23" s="6">
        <v>149461.78557145988</v>
      </c>
      <c r="P23" s="6">
        <v>173659.41179908891</v>
      </c>
      <c r="Q23" s="6">
        <v>179467.51616677741</v>
      </c>
      <c r="R23" s="6">
        <v>167809.2698748335</v>
      </c>
      <c r="S23" s="6">
        <v>165845.99520065196</v>
      </c>
      <c r="T23" s="6">
        <v>170875.68206743096</v>
      </c>
      <c r="U23" s="6">
        <v>175286.67902468395</v>
      </c>
      <c r="V23" s="6">
        <v>167259.16031181638</v>
      </c>
      <c r="W23" s="6">
        <v>165287.18676651176</v>
      </c>
      <c r="X23" s="6">
        <v>197504.54893625792</v>
      </c>
      <c r="Y23" s="7"/>
    </row>
    <row r="24" spans="3:25" x14ac:dyDescent="0.2">
      <c r="C24" s="4" t="s">
        <v>20</v>
      </c>
      <c r="D24" s="17">
        <v>3525.7936318546144</v>
      </c>
      <c r="E24" s="6">
        <v>4141.5927018010188</v>
      </c>
      <c r="F24" s="6">
        <v>5499.4289891138669</v>
      </c>
      <c r="G24" s="6">
        <v>6700.3271918938217</v>
      </c>
      <c r="H24" s="6">
        <v>7854.7652786785529</v>
      </c>
      <c r="I24" s="6">
        <v>9230.7079810252089</v>
      </c>
      <c r="J24" s="6">
        <v>12285.44705370142</v>
      </c>
      <c r="K24" s="6">
        <v>14944.996652175008</v>
      </c>
      <c r="L24" s="6">
        <v>11820.776159135927</v>
      </c>
      <c r="M24" s="6">
        <v>11987.508411647046</v>
      </c>
      <c r="N24" s="6">
        <v>14376.94786439316</v>
      </c>
      <c r="O24" s="6">
        <v>14367.70942487197</v>
      </c>
      <c r="P24" s="6">
        <v>15729.652466651236</v>
      </c>
      <c r="Q24" s="6">
        <v>16551.018202077976</v>
      </c>
      <c r="R24" s="6">
        <v>14263.964577349474</v>
      </c>
      <c r="S24" s="6">
        <v>15008.313244552579</v>
      </c>
      <c r="T24" s="6">
        <v>16885.407394837326</v>
      </c>
      <c r="U24" s="6">
        <v>19186.359591640987</v>
      </c>
      <c r="V24" s="6">
        <v>19615.549145017467</v>
      </c>
      <c r="W24" s="6">
        <v>20381.855782747818</v>
      </c>
      <c r="X24" s="6">
        <v>23849.6156993566</v>
      </c>
      <c r="Y24" s="7">
        <v>25064.808914729048</v>
      </c>
    </row>
    <row r="25" spans="3:25" x14ac:dyDescent="0.2">
      <c r="C25" s="4" t="s">
        <v>21</v>
      </c>
      <c r="D25" s="17">
        <v>48440.142015135505</v>
      </c>
      <c r="E25" s="6">
        <v>53005.733920917868</v>
      </c>
      <c r="F25" s="6">
        <v>65689.32145369114</v>
      </c>
      <c r="G25" s="6">
        <v>76544.917086847316</v>
      </c>
      <c r="H25" s="6">
        <v>80988.137623085844</v>
      </c>
      <c r="I25" s="6">
        <v>90788.800487614484</v>
      </c>
      <c r="J25" s="6">
        <v>107475.32029797773</v>
      </c>
      <c r="K25" s="6">
        <v>120422.1379341569</v>
      </c>
      <c r="L25" s="6">
        <v>109419.74695310641</v>
      </c>
      <c r="M25" s="6">
        <v>110885.99137872107</v>
      </c>
      <c r="N25" s="6">
        <v>119025.05720346651</v>
      </c>
      <c r="O25" s="6">
        <v>112584.6762709582</v>
      </c>
      <c r="P25" s="6">
        <v>120000.14072985915</v>
      </c>
      <c r="Q25" s="6">
        <v>123678.70214327476</v>
      </c>
      <c r="R25" s="6">
        <v>105462.01258442263</v>
      </c>
      <c r="S25" s="6">
        <v>106899.29354955172</v>
      </c>
      <c r="T25" s="6">
        <v>110193.21379722781</v>
      </c>
      <c r="U25" s="6">
        <v>116786.51165467739</v>
      </c>
      <c r="V25" s="6">
        <v>112726.43967281375</v>
      </c>
      <c r="W25" s="6">
        <v>116905.37039685264</v>
      </c>
      <c r="X25" s="6">
        <v>133711.79443598544</v>
      </c>
      <c r="Y25" s="7">
        <v>125006.02181548558</v>
      </c>
    </row>
    <row r="26" spans="3:25" x14ac:dyDescent="0.2">
      <c r="C26" s="4" t="s">
        <v>22</v>
      </c>
      <c r="D26" s="17">
        <v>10402.233331361535</v>
      </c>
      <c r="E26" s="6">
        <v>11289.889744716609</v>
      </c>
      <c r="F26" s="6">
        <v>13669.497217166063</v>
      </c>
      <c r="G26" s="6">
        <v>15197.056610121028</v>
      </c>
      <c r="H26" s="6">
        <v>15888.172456599501</v>
      </c>
      <c r="I26" s="6">
        <v>16723.884273535623</v>
      </c>
      <c r="J26" s="6">
        <v>19485.871152932381</v>
      </c>
      <c r="K26" s="6">
        <v>22205.356770930368</v>
      </c>
      <c r="L26" s="6">
        <v>21083.277052836293</v>
      </c>
      <c r="M26" s="6">
        <v>21798.914293591537</v>
      </c>
      <c r="N26" s="6">
        <v>23155.103527089028</v>
      </c>
      <c r="O26" s="6">
        <v>22526.537020863198</v>
      </c>
      <c r="P26" s="6">
        <v>24769.596228712129</v>
      </c>
      <c r="Q26" s="6">
        <v>26753.273383081359</v>
      </c>
      <c r="R26" s="6">
        <v>24921.714176998194</v>
      </c>
      <c r="S26" s="6">
        <v>25623.941632059727</v>
      </c>
      <c r="T26" s="6">
        <v>28813.185339651158</v>
      </c>
      <c r="U26" s="6">
        <v>31785.884830091662</v>
      </c>
      <c r="V26" s="6">
        <v>31727.007074636174</v>
      </c>
      <c r="W26" s="6">
        <v>29597.636162852079</v>
      </c>
      <c r="X26" s="6">
        <v>34881.291272660921</v>
      </c>
      <c r="Y26" s="7">
        <v>34127.510556635563</v>
      </c>
    </row>
    <row r="27" spans="3:25" x14ac:dyDescent="0.2">
      <c r="C27" s="4" t="s">
        <v>23</v>
      </c>
      <c r="D27" s="17">
        <v>38601.897639231</v>
      </c>
      <c r="E27" s="6">
        <v>43170.55717449903</v>
      </c>
      <c r="F27" s="6">
        <v>50250.329821434498</v>
      </c>
      <c r="G27" s="6">
        <v>57768.698095846157</v>
      </c>
      <c r="H27" s="6">
        <v>67047.170455826432</v>
      </c>
      <c r="I27" s="6">
        <v>74434.499683567075</v>
      </c>
      <c r="J27" s="6">
        <v>85502.267708773084</v>
      </c>
      <c r="K27" s="6">
        <v>97503.540780378346</v>
      </c>
      <c r="L27" s="6">
        <v>80347.570066518354</v>
      </c>
      <c r="M27" s="6">
        <v>88163.208593142306</v>
      </c>
      <c r="N27" s="6">
        <v>101221.81347664402</v>
      </c>
      <c r="O27" s="6">
        <v>102175.91929837366</v>
      </c>
      <c r="P27" s="6">
        <v>103553.84013441675</v>
      </c>
      <c r="Q27" s="6">
        <v>97666.695183874923</v>
      </c>
      <c r="R27" s="6">
        <v>74809.965804989755</v>
      </c>
      <c r="S27" s="6">
        <v>70867.360997074924</v>
      </c>
      <c r="T27" s="6">
        <v>76131.838403276415</v>
      </c>
      <c r="U27" s="6">
        <v>82792.84271133045</v>
      </c>
      <c r="V27" s="6">
        <v>76430.588947333847</v>
      </c>
      <c r="W27" s="6">
        <v>68340.018103370167</v>
      </c>
      <c r="X27" s="6">
        <v>93072.892511957092</v>
      </c>
      <c r="Y27" s="7">
        <v>108729.18690322971</v>
      </c>
    </row>
    <row r="28" spans="3:25" x14ac:dyDescent="0.2">
      <c r="C28" s="4" t="s">
        <v>24</v>
      </c>
      <c r="D28" s="17">
        <v>26896.548111119628</v>
      </c>
      <c r="E28" s="6">
        <v>29343.244996060188</v>
      </c>
      <c r="F28" s="6">
        <v>35750.974663026893</v>
      </c>
      <c r="G28" s="6">
        <v>40436.618231040688</v>
      </c>
      <c r="H28" s="6">
        <v>41994.713530523222</v>
      </c>
      <c r="I28" s="6">
        <v>44900.938144137399</v>
      </c>
      <c r="J28" s="6">
        <v>51799.20855210469</v>
      </c>
      <c r="K28" s="6">
        <v>57879.943755391629</v>
      </c>
      <c r="L28" s="6">
        <v>52722.213056899702</v>
      </c>
      <c r="M28" s="6">
        <v>50999.745116887891</v>
      </c>
      <c r="N28" s="6">
        <v>54230.312902985192</v>
      </c>
      <c r="O28" s="6">
        <v>50070.141604590419</v>
      </c>
      <c r="P28" s="6">
        <v>52198.897560745419</v>
      </c>
      <c r="Q28" s="6">
        <v>52900.537415323044</v>
      </c>
      <c r="R28" s="6">
        <v>45193.403218797073</v>
      </c>
      <c r="S28" s="6">
        <v>46039.105928409757</v>
      </c>
      <c r="T28" s="6">
        <v>48675.222335021259</v>
      </c>
      <c r="U28" s="6">
        <v>53044.532435225323</v>
      </c>
      <c r="V28" s="6">
        <v>52476.273253332714</v>
      </c>
      <c r="W28" s="6">
        <v>52162.570115040624</v>
      </c>
      <c r="X28" s="6">
        <v>58727.870547147475</v>
      </c>
      <c r="Y28" s="7">
        <v>57025.01245598001</v>
      </c>
    </row>
    <row r="29" spans="3:25" x14ac:dyDescent="0.2">
      <c r="C29" s="4" t="s">
        <v>36</v>
      </c>
      <c r="D29" s="17">
        <v>4991.2443579951068</v>
      </c>
      <c r="E29" s="6">
        <v>5207.1293042069974</v>
      </c>
      <c r="F29" s="6">
        <v>5701.6388630191395</v>
      </c>
      <c r="G29" s="6">
        <v>6681.3097508738792</v>
      </c>
      <c r="H29" s="6">
        <v>8021.5478903738785</v>
      </c>
      <c r="I29" s="6">
        <v>9035.5327581092715</v>
      </c>
      <c r="J29" s="6">
        <v>11254.314087534942</v>
      </c>
      <c r="K29" s="6">
        <v>13995.781159811531</v>
      </c>
      <c r="L29" s="6">
        <v>11525.9007370991</v>
      </c>
      <c r="M29" s="6">
        <v>12504.250185609268</v>
      </c>
      <c r="N29" s="6">
        <v>13776.388362432715</v>
      </c>
      <c r="O29" s="6">
        <v>13010.755586842461</v>
      </c>
      <c r="P29" s="6">
        <v>13558.341131422065</v>
      </c>
      <c r="Q29" s="6">
        <v>14181.948681735234</v>
      </c>
      <c r="R29" s="6">
        <v>12560.051419682035</v>
      </c>
      <c r="S29" s="6">
        <v>12378.81176417819</v>
      </c>
      <c r="T29" s="6">
        <v>13815.499946375821</v>
      </c>
      <c r="U29" s="6">
        <v>15504.508937071432</v>
      </c>
      <c r="V29" s="6">
        <v>15700.0135796738</v>
      </c>
      <c r="W29" s="6">
        <v>15816.820402138195</v>
      </c>
      <c r="X29" s="6">
        <v>18050.279444116088</v>
      </c>
      <c r="Y29" s="7">
        <v>18688.004486710295</v>
      </c>
    </row>
    <row r="30" spans="3:25" x14ac:dyDescent="0.2">
      <c r="C30" s="4" t="s">
        <v>25</v>
      </c>
      <c r="D30" s="17">
        <v>11734.764974395395</v>
      </c>
      <c r="E30" s="6">
        <v>12936.692820448196</v>
      </c>
      <c r="F30" s="6">
        <v>15797.782134027593</v>
      </c>
      <c r="G30" s="6">
        <v>18064.15809329872</v>
      </c>
      <c r="H30" s="6">
        <v>18780.127512409996</v>
      </c>
      <c r="I30" s="6">
        <v>19839.454049903208</v>
      </c>
      <c r="J30" s="6">
        <v>22811.056484436518</v>
      </c>
      <c r="K30" s="6">
        <v>24949.041356673933</v>
      </c>
      <c r="L30" s="6">
        <v>23151.215413071171</v>
      </c>
      <c r="M30" s="6">
        <v>22520.642312404478</v>
      </c>
      <c r="N30" s="6">
        <v>23217.295496520746</v>
      </c>
      <c r="O30" s="6">
        <v>20563.713601262887</v>
      </c>
      <c r="P30" s="6">
        <v>21653.195975222461</v>
      </c>
      <c r="Q30" s="6">
        <v>22103.700970332095</v>
      </c>
      <c r="R30" s="6">
        <v>19250.106537685195</v>
      </c>
      <c r="S30" s="6">
        <v>19991.972487880517</v>
      </c>
      <c r="T30" s="6">
        <v>21490.429863103967</v>
      </c>
      <c r="U30" s="6">
        <v>23562.554522819133</v>
      </c>
      <c r="V30" s="6">
        <v>23330.817288932005</v>
      </c>
      <c r="W30" s="6">
        <v>22242.406417971975</v>
      </c>
      <c r="X30" s="6">
        <v>24661.166487457573</v>
      </c>
      <c r="Y30" s="7">
        <v>24515.265850731881</v>
      </c>
    </row>
    <row r="31" spans="3:25" x14ac:dyDescent="0.2">
      <c r="C31" s="4" t="s">
        <v>26</v>
      </c>
      <c r="D31" s="17">
        <v>27906.569502964052</v>
      </c>
      <c r="E31" s="6">
        <v>30077.741432187977</v>
      </c>
      <c r="F31" s="6">
        <v>34442.687540230792</v>
      </c>
      <c r="G31" s="6">
        <v>40366.888665096805</v>
      </c>
      <c r="H31" s="6">
        <v>42104.788437502393</v>
      </c>
      <c r="I31" s="6">
        <v>44512.459029686455</v>
      </c>
      <c r="J31" s="6">
        <v>50397.6854954706</v>
      </c>
      <c r="K31" s="6">
        <v>47396.120207848355</v>
      </c>
      <c r="L31" s="6">
        <v>38744.131693042953</v>
      </c>
      <c r="M31" s="6">
        <v>39598.95711954499</v>
      </c>
      <c r="N31" s="6">
        <v>42109.641879574912</v>
      </c>
      <c r="O31" s="6">
        <v>42497.340497432167</v>
      </c>
      <c r="P31" s="6">
        <v>43426.298140514278</v>
      </c>
      <c r="Q31" s="6">
        <v>47439.616589512465</v>
      </c>
      <c r="R31" s="6">
        <v>44964.391143729204</v>
      </c>
      <c r="S31" s="6">
        <v>40985.235138241667</v>
      </c>
      <c r="T31" s="6">
        <v>40572.121482378294</v>
      </c>
      <c r="U31" s="6">
        <v>43203.814105773898</v>
      </c>
      <c r="V31" s="6">
        <v>42662.535374031075</v>
      </c>
      <c r="W31" s="6">
        <v>40217.009011698567</v>
      </c>
      <c r="X31" s="6">
        <v>46869.759058411029</v>
      </c>
      <c r="Y31" s="7">
        <v>46125.255751356766</v>
      </c>
    </row>
    <row r="32" spans="3:25" x14ac:dyDescent="0.2">
      <c r="C32" s="4" t="s">
        <v>27</v>
      </c>
      <c r="D32" s="17">
        <v>6637.0416571398137</v>
      </c>
      <c r="E32" s="6">
        <v>8060.868702924241</v>
      </c>
      <c r="F32" s="6">
        <v>9818.5684930748848</v>
      </c>
      <c r="G32" s="6">
        <v>11749.852664357717</v>
      </c>
      <c r="H32" s="6">
        <v>13430.669895561346</v>
      </c>
      <c r="I32" s="6">
        <v>15261.797591113764</v>
      </c>
      <c r="J32" s="6">
        <v>18466.547929921559</v>
      </c>
      <c r="K32" s="6">
        <v>22804.577677450729</v>
      </c>
      <c r="L32" s="6">
        <v>19861.697429525586</v>
      </c>
      <c r="M32" s="6">
        <v>19960.068487215722</v>
      </c>
      <c r="N32" s="6">
        <v>21871.266075412812</v>
      </c>
      <c r="O32" s="6">
        <v>19870.801212340346</v>
      </c>
      <c r="P32" s="6">
        <v>20133.169143135263</v>
      </c>
      <c r="Q32" s="6">
        <v>19890.919905664778</v>
      </c>
      <c r="R32" s="6">
        <v>17829.698322366781</v>
      </c>
      <c r="S32" s="6">
        <v>18575.232027191487</v>
      </c>
      <c r="T32" s="6">
        <v>20636.199952434956</v>
      </c>
      <c r="U32" s="6">
        <v>23424.480460185496</v>
      </c>
      <c r="V32" s="6">
        <v>23664.847863110834</v>
      </c>
      <c r="W32" s="6">
        <v>22992.87938333477</v>
      </c>
      <c r="X32" s="6">
        <v>26822.514186211123</v>
      </c>
      <c r="Y32" s="7">
        <v>27226.615638602329</v>
      </c>
    </row>
    <row r="33" spans="3:25" x14ac:dyDescent="0.2">
      <c r="C33" s="4" t="s">
        <v>28</v>
      </c>
      <c r="D33" s="17">
        <v>1825.192993731835</v>
      </c>
      <c r="E33" s="6">
        <v>2119.8550968455434</v>
      </c>
      <c r="F33" s="6">
        <v>2679.4062601615437</v>
      </c>
      <c r="G33" s="6">
        <v>3494.9905644895534</v>
      </c>
      <c r="H33" s="6">
        <v>4618.0035080291318</v>
      </c>
      <c r="I33" s="6">
        <v>5757.5312730117848</v>
      </c>
      <c r="J33" s="6">
        <v>8360.3377591659573</v>
      </c>
      <c r="K33" s="6">
        <v>10435.217980354149</v>
      </c>
      <c r="L33" s="6">
        <v>8548.0485901299289</v>
      </c>
      <c r="M33" s="6">
        <v>8397.8091731145723</v>
      </c>
      <c r="N33" s="6">
        <v>9560.159425309419</v>
      </c>
      <c r="O33" s="6">
        <v>8930.7299116497361</v>
      </c>
      <c r="P33" s="6">
        <v>9497.2064756121054</v>
      </c>
      <c r="Q33" s="6">
        <v>10031.342152669788</v>
      </c>
      <c r="R33" s="6">
        <v>8976.9544892647991</v>
      </c>
      <c r="S33" s="6">
        <v>9404.38125929526</v>
      </c>
      <c r="T33" s="6">
        <v>10727.970863318411</v>
      </c>
      <c r="U33" s="6">
        <v>12494.423578964945</v>
      </c>
      <c r="V33" s="6">
        <v>12957.999114221826</v>
      </c>
      <c r="W33" s="6">
        <v>13047.456656399327</v>
      </c>
      <c r="X33" s="6">
        <v>14946.624968677972</v>
      </c>
      <c r="Y33" s="7">
        <v>15786.801742197671</v>
      </c>
    </row>
    <row r="34" spans="3:25" x14ac:dyDescent="0.2">
      <c r="C34" s="4" t="s">
        <v>39</v>
      </c>
      <c r="D34" s="17">
        <v>2100.3525390625</v>
      </c>
      <c r="E34" s="6">
        <v>2377.52954101563</v>
      </c>
      <c r="F34" s="6">
        <v>2975.123046875</v>
      </c>
      <c r="G34" s="6">
        <v>4102.36474609375</v>
      </c>
      <c r="H34" s="6">
        <v>5323.455078125</v>
      </c>
      <c r="I34" s="6">
        <v>6920.19970703125</v>
      </c>
      <c r="J34" s="6">
        <v>9101.2392578125</v>
      </c>
      <c r="K34" s="6">
        <v>11635.2841796875</v>
      </c>
      <c r="L34" s="6">
        <v>8562.82421875</v>
      </c>
      <c r="M34" s="6">
        <v>10674.990234375</v>
      </c>
      <c r="N34" s="6">
        <v>14311.064453125</v>
      </c>
      <c r="O34" s="6">
        <v>15420.859375</v>
      </c>
      <c r="P34" s="6">
        <v>15974.6220703125</v>
      </c>
      <c r="Q34" s="6">
        <v>14095.646484375</v>
      </c>
      <c r="R34" s="6">
        <v>9313.021484375</v>
      </c>
      <c r="S34" s="6">
        <v>8704.89453125</v>
      </c>
      <c r="T34" s="6">
        <v>10720.33203125</v>
      </c>
      <c r="U34" s="6">
        <v>11287.3544921875</v>
      </c>
      <c r="V34" s="6">
        <v>11536.2587890625</v>
      </c>
      <c r="W34" s="6">
        <v>10194.44140625</v>
      </c>
      <c r="X34" s="6">
        <v>12532.05078125</v>
      </c>
      <c r="Y34" s="7">
        <v>15270.7060546875</v>
      </c>
    </row>
    <row r="35" spans="3:25" x14ac:dyDescent="0.2">
      <c r="C35" s="4" t="s">
        <v>29</v>
      </c>
      <c r="D35" s="17">
        <v>5722.1681828082974</v>
      </c>
      <c r="E35" s="6">
        <v>6564.6963137366465</v>
      </c>
      <c r="F35" s="6">
        <v>8731.9373682438072</v>
      </c>
      <c r="G35" s="6">
        <v>10691.446549525903</v>
      </c>
      <c r="H35" s="6">
        <v>11690.11346894073</v>
      </c>
      <c r="I35" s="6">
        <v>13170.784980467546</v>
      </c>
      <c r="J35" s="6">
        <v>16106.0604446695</v>
      </c>
      <c r="K35" s="6">
        <v>18753.584941381567</v>
      </c>
      <c r="L35" s="6">
        <v>16597.208458136094</v>
      </c>
      <c r="M35" s="6">
        <v>16908.847956487629</v>
      </c>
      <c r="N35" s="6">
        <v>18509.740215754096</v>
      </c>
      <c r="O35" s="6">
        <v>17498.353900259353</v>
      </c>
      <c r="P35" s="6">
        <v>18276.009551654624</v>
      </c>
      <c r="Q35" s="6">
        <v>18719.988140937126</v>
      </c>
      <c r="R35" s="6">
        <v>16390.882174850707</v>
      </c>
      <c r="S35" s="6">
        <v>16563.440497122891</v>
      </c>
      <c r="T35" s="6">
        <v>17585.197002256966</v>
      </c>
      <c r="U35" s="6">
        <v>19486.393684550509</v>
      </c>
      <c r="V35" s="6">
        <v>19381.890546874612</v>
      </c>
      <c r="W35" s="6">
        <v>19552.091109591129</v>
      </c>
      <c r="X35" s="6">
        <v>21768.148670802584</v>
      </c>
      <c r="Y35" s="7">
        <v>21256.808427366606</v>
      </c>
    </row>
    <row r="36" spans="3:25" x14ac:dyDescent="0.2">
      <c r="C36" s="4" t="s">
        <v>30</v>
      </c>
      <c r="D36" s="17">
        <v>10479.759630927281</v>
      </c>
      <c r="E36" s="6">
        <v>11777.155657881414</v>
      </c>
      <c r="F36" s="6">
        <v>14849.037241503169</v>
      </c>
      <c r="G36" s="6">
        <v>17233.138561127915</v>
      </c>
      <c r="H36" s="6">
        <v>18098.908544000278</v>
      </c>
      <c r="I36" s="6">
        <v>19672.965555414557</v>
      </c>
      <c r="J36" s="6">
        <v>23817.88673202007</v>
      </c>
      <c r="K36" s="6">
        <v>27595.599965399237</v>
      </c>
      <c r="L36" s="6">
        <v>24792.12798055042</v>
      </c>
      <c r="M36" s="6">
        <v>23532.480854546822</v>
      </c>
      <c r="N36" s="6">
        <v>25128.015043130395</v>
      </c>
      <c r="O36" s="6">
        <v>22641.805122502992</v>
      </c>
      <c r="P36" s="6">
        <v>23503.282485025542</v>
      </c>
      <c r="Q36" s="6">
        <v>24247.17331840832</v>
      </c>
      <c r="R36" s="6">
        <v>20890.166430417266</v>
      </c>
      <c r="S36" s="6">
        <v>21678.359467062946</v>
      </c>
      <c r="T36" s="6">
        <v>23514.025460414683</v>
      </c>
      <c r="U36" s="6">
        <v>26123.747127791055</v>
      </c>
      <c r="V36" s="6">
        <v>26042.446346803168</v>
      </c>
      <c r="W36" s="6">
        <v>25558.429054450586</v>
      </c>
      <c r="X36" s="6">
        <v>29331.064701004307</v>
      </c>
      <c r="Y36" s="7">
        <v>28439.334098968739</v>
      </c>
    </row>
    <row r="37" spans="3:25" x14ac:dyDescent="0.2">
      <c r="C37" s="4" t="s">
        <v>31</v>
      </c>
      <c r="D37" s="17">
        <v>15369.001159944371</v>
      </c>
      <c r="E37" s="6">
        <v>17106.68657665803</v>
      </c>
      <c r="F37" s="6">
        <v>21510.836245401129</v>
      </c>
      <c r="G37" s="6">
        <v>24907.000850585649</v>
      </c>
      <c r="H37" s="6">
        <v>26429.150944931913</v>
      </c>
      <c r="I37" s="6">
        <v>28389.078579987294</v>
      </c>
      <c r="J37" s="6">
        <v>32591.350306587105</v>
      </c>
      <c r="K37" s="6">
        <v>35510.722231270112</v>
      </c>
      <c r="L37" s="6">
        <v>32169.502854858267</v>
      </c>
      <c r="M37" s="6">
        <v>30532.480508165587</v>
      </c>
      <c r="N37" s="6">
        <v>31677.90030836517</v>
      </c>
      <c r="O37" s="6">
        <v>28322.946592327575</v>
      </c>
      <c r="P37" s="6">
        <v>29077.182055756333</v>
      </c>
      <c r="Q37" s="6">
        <v>29513.651180040484</v>
      </c>
      <c r="R37" s="6">
        <v>25754.361029439977</v>
      </c>
      <c r="S37" s="6">
        <v>26537.159489454178</v>
      </c>
      <c r="T37" s="6">
        <v>28185.321367196935</v>
      </c>
      <c r="U37" s="6">
        <v>30379.721112642244</v>
      </c>
      <c r="V37" s="6">
        <v>29581.518551329867</v>
      </c>
      <c r="W37" s="6">
        <v>26984.296277027945</v>
      </c>
      <c r="X37" s="6">
        <v>30488.820952879709</v>
      </c>
      <c r="Y37" s="7">
        <v>29674.544286441331</v>
      </c>
    </row>
    <row r="38" spans="3:25" x14ac:dyDescent="0.2">
      <c r="C38" s="4" t="s">
        <v>32</v>
      </c>
      <c r="D38" s="17">
        <v>37133.623113437039</v>
      </c>
      <c r="E38" s="6">
        <v>37997.759657305127</v>
      </c>
      <c r="F38" s="6">
        <v>39490.274955700712</v>
      </c>
      <c r="G38" s="6">
        <v>41724.631628762399</v>
      </c>
      <c r="H38" s="6">
        <v>44123.407067905515</v>
      </c>
      <c r="I38" s="6">
        <v>46302.000880005624</v>
      </c>
      <c r="J38" s="6">
        <v>48050.223777113504</v>
      </c>
      <c r="K38" s="6">
        <v>48570.045980458555</v>
      </c>
      <c r="L38" s="6">
        <v>47194.94335473355</v>
      </c>
      <c r="M38" s="6">
        <v>48650.643128333555</v>
      </c>
      <c r="N38" s="6">
        <v>50065.966504174205</v>
      </c>
      <c r="O38" s="6">
        <v>51784.418573883733</v>
      </c>
      <c r="P38" s="6">
        <v>53291.127689140565</v>
      </c>
      <c r="Q38" s="6">
        <v>55123.849786904633</v>
      </c>
      <c r="R38" s="6">
        <v>56762.729451598891</v>
      </c>
      <c r="S38" s="6">
        <v>57866.744934109141</v>
      </c>
      <c r="T38" s="6">
        <v>59907.754260885005</v>
      </c>
      <c r="U38" s="6">
        <v>62823.309438196971</v>
      </c>
      <c r="V38" s="6">
        <v>65120.394662865256</v>
      </c>
      <c r="W38" s="6">
        <v>63528.634302750848</v>
      </c>
      <c r="X38" s="6">
        <v>70219.472454115006</v>
      </c>
      <c r="Y38" s="7">
        <v>76329.582265202902</v>
      </c>
    </row>
    <row r="39" spans="3:25" x14ac:dyDescent="0.2">
      <c r="C39" s="4" t="s">
        <v>33</v>
      </c>
      <c r="D39" s="17">
        <v>27247.857734792986</v>
      </c>
      <c r="E39" s="6">
        <v>29899.19524950812</v>
      </c>
      <c r="F39" s="6">
        <v>37321.797904705898</v>
      </c>
      <c r="G39" s="6">
        <v>42821.673142335829</v>
      </c>
      <c r="H39" s="6">
        <v>43437.063116477562</v>
      </c>
      <c r="I39" s="6">
        <v>46593.602164611097</v>
      </c>
      <c r="J39" s="6">
        <v>53700.005336306276</v>
      </c>
      <c r="K39" s="6">
        <v>56152.552340314003</v>
      </c>
      <c r="L39" s="6">
        <v>46946.960271995427</v>
      </c>
      <c r="M39" s="6">
        <v>52869.044289158664</v>
      </c>
      <c r="N39" s="6">
        <v>60755.759550846473</v>
      </c>
      <c r="O39" s="6">
        <v>58037.821319217262</v>
      </c>
      <c r="P39" s="6">
        <v>61126.943196397886</v>
      </c>
      <c r="Q39" s="6">
        <v>60020.360457657203</v>
      </c>
      <c r="R39" s="6">
        <v>51545.483609532152</v>
      </c>
      <c r="S39" s="6">
        <v>51965.157153198517</v>
      </c>
      <c r="T39" s="6">
        <v>53791.50872984028</v>
      </c>
      <c r="U39" s="6">
        <v>54589.060386060613</v>
      </c>
      <c r="V39" s="6">
        <v>51939.429744529123</v>
      </c>
      <c r="W39" s="6">
        <v>52837.903977814902</v>
      </c>
      <c r="X39" s="6">
        <v>61417.680876646875</v>
      </c>
      <c r="Y39" s="7">
        <v>56424.28469866862</v>
      </c>
    </row>
    <row r="40" spans="3:25" ht="17" thickBot="1" x14ac:dyDescent="0.25">
      <c r="C40" s="5" t="s">
        <v>34</v>
      </c>
      <c r="D40" s="18">
        <v>5276.0331890549551</v>
      </c>
      <c r="E40" s="8">
        <v>6655.3330086531887</v>
      </c>
      <c r="F40" s="8">
        <v>8419.4308709810321</v>
      </c>
      <c r="G40" s="8">
        <v>10301.703394674296</v>
      </c>
      <c r="H40" s="8">
        <v>11223.399303259817</v>
      </c>
      <c r="I40" s="8">
        <v>11489.560865408774</v>
      </c>
      <c r="J40" s="8">
        <v>13940.909276199853</v>
      </c>
      <c r="K40" s="8">
        <v>15772.330083938255</v>
      </c>
      <c r="L40" s="8">
        <v>13077.305465178031</v>
      </c>
      <c r="M40" s="8">
        <v>13217.504595110762</v>
      </c>
      <c r="N40" s="8">
        <v>14234.471576936987</v>
      </c>
      <c r="O40" s="8">
        <v>12984.836573013334</v>
      </c>
      <c r="P40" s="8">
        <v>13715.070359036083</v>
      </c>
      <c r="Q40" s="8">
        <v>14294.258418075098</v>
      </c>
      <c r="R40" s="8">
        <v>12717.038597002029</v>
      </c>
      <c r="S40" s="8">
        <v>13104.699545745778</v>
      </c>
      <c r="T40" s="8">
        <v>14621.239595675515</v>
      </c>
      <c r="U40" s="8">
        <v>16425.205029969296</v>
      </c>
      <c r="V40" s="8">
        <v>16786.213639907455</v>
      </c>
      <c r="W40" s="8">
        <v>16125.609408540726</v>
      </c>
      <c r="X40" s="8">
        <v>18753.046945353894</v>
      </c>
      <c r="Y40" s="9">
        <v>18390.184999324385</v>
      </c>
    </row>
    <row r="42" spans="3:25" x14ac:dyDescent="0.2">
      <c r="C42" s="127" t="s">
        <v>53</v>
      </c>
      <c r="D42" t="s">
        <v>93</v>
      </c>
    </row>
    <row r="43" spans="3:25" x14ac:dyDescent="0.2">
      <c r="C43" s="127" t="s">
        <v>85</v>
      </c>
      <c r="D43" t="s">
        <v>37</v>
      </c>
    </row>
  </sheetData>
  <sortState xmlns:xlrd2="http://schemas.microsoft.com/office/spreadsheetml/2017/richdata2" ref="C3:Y40">
    <sortCondition ref="C40"/>
  </sortState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4D376-C696-2C47-8EEF-2441BEA9BCF1}">
  <dimension ref="C1:AX43"/>
  <sheetViews>
    <sheetView topLeftCell="A14" workbookViewId="0">
      <selection activeCell="AG30" sqref="AF30:AG30"/>
    </sheetView>
  </sheetViews>
  <sheetFormatPr baseColWidth="10" defaultRowHeight="16" x14ac:dyDescent="0.2"/>
  <cols>
    <col min="3" max="3" width="16" customWidth="1"/>
    <col min="27" max="27" width="16" customWidth="1"/>
  </cols>
  <sheetData>
    <row r="1" spans="3:50" ht="17" thickBot="1" x14ac:dyDescent="0.25"/>
    <row r="2" spans="3:50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Y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  <c r="Y2" s="2">
        <f t="shared" si="0"/>
        <v>2022</v>
      </c>
      <c r="AA2" s="1" t="s">
        <v>0</v>
      </c>
      <c r="AB2" s="2">
        <v>2001</v>
      </c>
      <c r="AC2" s="2">
        <f>AB2+1</f>
        <v>2002</v>
      </c>
      <c r="AD2" s="2">
        <f t="shared" ref="AD2" si="1">AC2+1</f>
        <v>2003</v>
      </c>
      <c r="AE2" s="2">
        <f t="shared" ref="AE2" si="2">AD2+1</f>
        <v>2004</v>
      </c>
      <c r="AF2" s="2">
        <f t="shared" ref="AF2" si="3">AE2+1</f>
        <v>2005</v>
      </c>
      <c r="AG2" s="2">
        <f t="shared" ref="AG2" si="4">AF2+1</f>
        <v>2006</v>
      </c>
      <c r="AH2" s="2">
        <f t="shared" ref="AH2" si="5">AG2+1</f>
        <v>2007</v>
      </c>
      <c r="AI2" s="2">
        <f t="shared" ref="AI2" si="6">AH2+1</f>
        <v>2008</v>
      </c>
      <c r="AJ2" s="2">
        <f t="shared" ref="AJ2" si="7">AI2+1</f>
        <v>2009</v>
      </c>
      <c r="AK2" s="2">
        <f t="shared" ref="AK2" si="8">AJ2+1</f>
        <v>2010</v>
      </c>
      <c r="AL2" s="2">
        <f t="shared" ref="AL2" si="9">AK2+1</f>
        <v>2011</v>
      </c>
      <c r="AM2" s="2">
        <f t="shared" ref="AM2" si="10">AL2+1</f>
        <v>2012</v>
      </c>
      <c r="AN2" s="2">
        <f t="shared" ref="AN2" si="11">AM2+1</f>
        <v>2013</v>
      </c>
      <c r="AO2" s="2">
        <f t="shared" ref="AO2" si="12">AN2+1</f>
        <v>2014</v>
      </c>
      <c r="AP2" s="2">
        <f t="shared" ref="AP2" si="13">AO2+1</f>
        <v>2015</v>
      </c>
      <c r="AQ2" s="2">
        <f>AP2+1</f>
        <v>2016</v>
      </c>
      <c r="AR2" s="2">
        <f t="shared" ref="AR2" si="14">AQ2+1</f>
        <v>2017</v>
      </c>
      <c r="AS2" s="2">
        <f t="shared" ref="AS2" si="15">AR2+1</f>
        <v>2018</v>
      </c>
      <c r="AT2" s="2">
        <f>AS2+1</f>
        <v>2019</v>
      </c>
      <c r="AU2" s="2">
        <f t="shared" ref="AU2" si="16">AT2+1</f>
        <v>2020</v>
      </c>
      <c r="AV2" s="2">
        <f>AU2+1</f>
        <v>2021</v>
      </c>
      <c r="AW2" s="2">
        <f t="shared" ref="AW2" si="17">AV2+1</f>
        <v>2022</v>
      </c>
    </row>
    <row r="3" spans="3:50" x14ac:dyDescent="0.2">
      <c r="C3" s="3" t="s">
        <v>1</v>
      </c>
      <c r="D3" s="24">
        <v>2.0251273154189278</v>
      </c>
      <c r="E3" s="25">
        <v>3.9796337557974795</v>
      </c>
      <c r="F3" s="25">
        <v>3.0906871816563495</v>
      </c>
      <c r="G3" s="25">
        <v>4.2243217271693112</v>
      </c>
      <c r="H3" s="25">
        <v>3.1541392567278876</v>
      </c>
      <c r="I3" s="25">
        <v>2.7552982427312571</v>
      </c>
      <c r="J3" s="25">
        <v>3.7733926810883673</v>
      </c>
      <c r="K3" s="25">
        <v>3.5862279798605528</v>
      </c>
      <c r="L3" s="25">
        <v>1.8925736085825946</v>
      </c>
      <c r="M3" s="25">
        <v>2.2265380779750359</v>
      </c>
      <c r="N3" s="25">
        <v>2.4089717800568593</v>
      </c>
      <c r="O3" s="25">
        <v>3.9184096253833616</v>
      </c>
      <c r="P3" s="25">
        <v>2.6061984470602653</v>
      </c>
      <c r="Q3" s="25">
        <v>2.6074010318852743</v>
      </c>
      <c r="R3" s="25">
        <v>2.2018101533680721</v>
      </c>
      <c r="S3" s="25">
        <v>2.7791426253722165</v>
      </c>
      <c r="T3" s="25">
        <v>2.318709386988175</v>
      </c>
      <c r="U3" s="25">
        <v>2.9063631150986708</v>
      </c>
      <c r="V3" s="25">
        <v>2.1811091061096022</v>
      </c>
      <c r="W3" s="25">
        <v>-0.3346863594501599</v>
      </c>
      <c r="X3" s="25">
        <v>2.1118308892515074</v>
      </c>
      <c r="Y3" s="26">
        <v>4.2689463934986662</v>
      </c>
      <c r="AA3" s="3" t="s">
        <v>1</v>
      </c>
      <c r="AB3" s="114">
        <v>2.0251273154189276E-2</v>
      </c>
      <c r="AC3" s="115">
        <v>3.9796337557974792E-2</v>
      </c>
      <c r="AD3" s="115">
        <v>3.0906871816563496E-2</v>
      </c>
      <c r="AE3" s="115">
        <v>4.2243217271693112E-2</v>
      </c>
      <c r="AF3" s="115">
        <v>3.1541392567278878E-2</v>
      </c>
      <c r="AG3" s="115">
        <v>2.7552982427312571E-2</v>
      </c>
      <c r="AH3" s="115">
        <v>3.7733926810883674E-2</v>
      </c>
      <c r="AI3" s="115">
        <v>3.5862279798605526E-2</v>
      </c>
      <c r="AJ3" s="115">
        <v>1.8925736085825946E-2</v>
      </c>
      <c r="AK3" s="115">
        <v>2.2265380779750359E-2</v>
      </c>
      <c r="AL3" s="115">
        <v>2.4089717800568594E-2</v>
      </c>
      <c r="AM3" s="115">
        <v>3.9184096253833615E-2</v>
      </c>
      <c r="AN3" s="115">
        <v>2.6061984470602654E-2</v>
      </c>
      <c r="AO3" s="115">
        <v>2.6074010318852744E-2</v>
      </c>
      <c r="AP3" s="115">
        <v>2.2018101533680719E-2</v>
      </c>
      <c r="AQ3" s="115">
        <v>2.7791426253722166E-2</v>
      </c>
      <c r="AR3" s="115">
        <v>2.3187093869881749E-2</v>
      </c>
      <c r="AS3" s="115">
        <v>2.9063631150986709E-2</v>
      </c>
      <c r="AT3" s="115">
        <v>2.1811091061096022E-2</v>
      </c>
      <c r="AU3" s="115">
        <v>-3.3468635945015988E-3</v>
      </c>
      <c r="AV3" s="115">
        <v>2.1118308892515075E-2</v>
      </c>
      <c r="AW3" s="116">
        <v>4.2689463934986661E-2</v>
      </c>
      <c r="AX3" s="123"/>
    </row>
    <row r="4" spans="3:50" x14ac:dyDescent="0.2">
      <c r="C4" s="4" t="s">
        <v>2</v>
      </c>
      <c r="D4" s="27">
        <v>1.2671681892299205</v>
      </c>
      <c r="E4" s="20">
        <v>1.651553921866693</v>
      </c>
      <c r="F4" s="20">
        <v>0.94147092072533667</v>
      </c>
      <c r="G4" s="20">
        <v>2.7351202224102309</v>
      </c>
      <c r="H4" s="20">
        <v>2.2440653246387825</v>
      </c>
      <c r="I4" s="20">
        <v>3.4540418361412151</v>
      </c>
      <c r="J4" s="20">
        <v>3.727415300935192</v>
      </c>
      <c r="K4" s="20">
        <v>1.4604236757385962</v>
      </c>
      <c r="L4" s="20">
        <v>-3.7645781779167748</v>
      </c>
      <c r="M4" s="20">
        <v>1.837093676800535</v>
      </c>
      <c r="N4" s="20">
        <v>2.92279728368581</v>
      </c>
      <c r="O4" s="20">
        <v>0.68044557681672302</v>
      </c>
      <c r="P4" s="20">
        <v>2.5504712197218282E-2</v>
      </c>
      <c r="Q4" s="20">
        <v>0.66127284885260451</v>
      </c>
      <c r="R4" s="20">
        <v>1.0145015859051085</v>
      </c>
      <c r="S4" s="20">
        <v>1.9894371623046254</v>
      </c>
      <c r="T4" s="20">
        <v>2.2585724325067105</v>
      </c>
      <c r="U4" s="20">
        <v>2.4253853608806111</v>
      </c>
      <c r="V4" s="20">
        <v>1.4505291839319199</v>
      </c>
      <c r="W4" s="20">
        <v>-6.6329914366255309</v>
      </c>
      <c r="X4" s="20">
        <v>4.2378667325325665</v>
      </c>
      <c r="Y4" s="21">
        <v>4.8064302017845932</v>
      </c>
      <c r="AA4" s="4" t="s">
        <v>2</v>
      </c>
      <c r="AB4" s="117">
        <v>1.2671681892299204E-2</v>
      </c>
      <c r="AC4" s="118">
        <v>1.6515539218666931E-2</v>
      </c>
      <c r="AD4" s="118">
        <v>9.4147092072533675E-3</v>
      </c>
      <c r="AE4" s="118">
        <v>2.7351202224102308E-2</v>
      </c>
      <c r="AF4" s="118">
        <v>2.2440653246387825E-2</v>
      </c>
      <c r="AG4" s="118">
        <v>3.4540418361412153E-2</v>
      </c>
      <c r="AH4" s="118">
        <v>3.7274153009351919E-2</v>
      </c>
      <c r="AI4" s="118">
        <v>1.4604236757385963E-2</v>
      </c>
      <c r="AJ4" s="118">
        <v>-3.7645781779167747E-2</v>
      </c>
      <c r="AK4" s="118">
        <v>1.8370936768005351E-2</v>
      </c>
      <c r="AL4" s="118">
        <v>2.9227972836858102E-2</v>
      </c>
      <c r="AM4" s="118">
        <v>6.8044557681672304E-3</v>
      </c>
      <c r="AN4" s="118">
        <v>2.5504712197218284E-4</v>
      </c>
      <c r="AO4" s="118">
        <v>6.6127284885260451E-3</v>
      </c>
      <c r="AP4" s="118">
        <v>1.0145015859051086E-2</v>
      </c>
      <c r="AQ4" s="118">
        <v>1.9894371623046254E-2</v>
      </c>
      <c r="AR4" s="118">
        <v>2.2585724325067103E-2</v>
      </c>
      <c r="AS4" s="118">
        <v>2.4253853608806112E-2</v>
      </c>
      <c r="AT4" s="118">
        <v>1.4505291839319199E-2</v>
      </c>
      <c r="AU4" s="118">
        <v>-6.6329914366255308E-2</v>
      </c>
      <c r="AV4" s="118">
        <v>4.2378667325325664E-2</v>
      </c>
      <c r="AW4" s="119">
        <v>4.8064302017845929E-2</v>
      </c>
      <c r="AX4" s="123"/>
    </row>
    <row r="5" spans="3:50" x14ac:dyDescent="0.2">
      <c r="C5" s="4" t="s">
        <v>3</v>
      </c>
      <c r="D5" s="27">
        <v>1.0996188877784903</v>
      </c>
      <c r="E5" s="20">
        <v>1.7068845845335403</v>
      </c>
      <c r="F5" s="20">
        <v>1.0379825490290528</v>
      </c>
      <c r="G5" s="20">
        <v>3.5712043433582039</v>
      </c>
      <c r="H5" s="20">
        <v>2.3217370538192625</v>
      </c>
      <c r="I5" s="20">
        <v>2.5523499436635149</v>
      </c>
      <c r="J5" s="20">
        <v>3.6768811359497278</v>
      </c>
      <c r="K5" s="20">
        <v>0.44692873527590393</v>
      </c>
      <c r="L5" s="20">
        <v>-2.0207430616940769</v>
      </c>
      <c r="M5" s="20">
        <v>2.8642927076415532</v>
      </c>
      <c r="N5" s="20">
        <v>1.694513898613323</v>
      </c>
      <c r="O5" s="20">
        <v>0.73921728305867873</v>
      </c>
      <c r="P5" s="20">
        <v>0.45924219290770907</v>
      </c>
      <c r="Q5" s="20">
        <v>1.5785331432261387</v>
      </c>
      <c r="R5" s="20">
        <v>2.0414590091996132</v>
      </c>
      <c r="S5" s="20">
        <v>1.2666864090209486</v>
      </c>
      <c r="T5" s="20">
        <v>1.6195802783878008</v>
      </c>
      <c r="U5" s="20">
        <v>1.7929451930207563</v>
      </c>
      <c r="V5" s="20">
        <v>2.2408353310313913</v>
      </c>
      <c r="W5" s="20">
        <v>-5.2607791859751956</v>
      </c>
      <c r="X5" s="20">
        <v>6.8509956228120785</v>
      </c>
      <c r="Y5" s="21">
        <v>3.0099025592771369</v>
      </c>
      <c r="AA5" s="4" t="s">
        <v>3</v>
      </c>
      <c r="AB5" s="117">
        <v>1.0996188877784903E-2</v>
      </c>
      <c r="AC5" s="118">
        <v>1.7068845845335402E-2</v>
      </c>
      <c r="AD5" s="118">
        <v>1.0379825490290529E-2</v>
      </c>
      <c r="AE5" s="118">
        <v>3.5712043433582037E-2</v>
      </c>
      <c r="AF5" s="118">
        <v>2.3217370538192627E-2</v>
      </c>
      <c r="AG5" s="118">
        <v>2.552349943663515E-2</v>
      </c>
      <c r="AH5" s="118">
        <v>3.6768811359497278E-2</v>
      </c>
      <c r="AI5" s="118">
        <v>4.4692873527590396E-3</v>
      </c>
      <c r="AJ5" s="118">
        <v>-2.0207430616940768E-2</v>
      </c>
      <c r="AK5" s="118">
        <v>2.8642927076415532E-2</v>
      </c>
      <c r="AL5" s="118">
        <v>1.6945138986133229E-2</v>
      </c>
      <c r="AM5" s="118">
        <v>7.3921728305867875E-3</v>
      </c>
      <c r="AN5" s="118">
        <v>4.5924219290770906E-3</v>
      </c>
      <c r="AO5" s="118">
        <v>1.5785331432261386E-2</v>
      </c>
      <c r="AP5" s="118">
        <v>2.0414590091996133E-2</v>
      </c>
      <c r="AQ5" s="118">
        <v>1.2666864090209486E-2</v>
      </c>
      <c r="AR5" s="118">
        <v>1.619580278387801E-2</v>
      </c>
      <c r="AS5" s="118">
        <v>1.7929451930207563E-2</v>
      </c>
      <c r="AT5" s="118">
        <v>2.2408353310313912E-2</v>
      </c>
      <c r="AU5" s="118">
        <v>-5.2607791859751958E-2</v>
      </c>
      <c r="AV5" s="118">
        <v>6.8509956228120783E-2</v>
      </c>
      <c r="AW5" s="119">
        <v>3.0099025592771368E-2</v>
      </c>
      <c r="AX5" s="123"/>
    </row>
    <row r="6" spans="3:50" x14ac:dyDescent="0.2">
      <c r="C6" s="4" t="s">
        <v>4</v>
      </c>
      <c r="D6" s="27">
        <v>3.8237039650849169</v>
      </c>
      <c r="E6" s="20">
        <v>5.8719296097281983</v>
      </c>
      <c r="F6" s="20">
        <v>5.237154252513406</v>
      </c>
      <c r="G6" s="20">
        <v>6.5104256723730032</v>
      </c>
      <c r="H6" s="20">
        <v>7.0563496005182031</v>
      </c>
      <c r="I6" s="20">
        <v>6.8025896022296877</v>
      </c>
      <c r="J6" s="20">
        <v>6.6543876250146639</v>
      </c>
      <c r="K6" s="20">
        <v>6.1295587623277044</v>
      </c>
      <c r="L6" s="20">
        <v>-3.3471422629830272</v>
      </c>
      <c r="M6" s="20">
        <v>1.5553595130147357</v>
      </c>
      <c r="N6" s="20">
        <v>2.0901756964412073</v>
      </c>
      <c r="O6" s="20">
        <v>0.74881480295732672</v>
      </c>
      <c r="P6" s="20">
        <v>-0.54275131308567381</v>
      </c>
      <c r="Q6" s="20">
        <v>0.94944852082181797</v>
      </c>
      <c r="R6" s="20">
        <v>3.3975538759064818</v>
      </c>
      <c r="S6" s="20">
        <v>3.0266283922412356</v>
      </c>
      <c r="T6" s="20">
        <v>2.7459272587673382</v>
      </c>
      <c r="U6" s="20">
        <v>2.6949065533883498</v>
      </c>
      <c r="V6" s="20">
        <v>4.0351889466249844</v>
      </c>
      <c r="W6" s="20">
        <v>-3.9661561362733408</v>
      </c>
      <c r="X6" s="20">
        <v>7.6617480742932003</v>
      </c>
      <c r="Y6" s="21">
        <v>3.9264322212456904</v>
      </c>
      <c r="AA6" s="4" t="s">
        <v>4</v>
      </c>
      <c r="AB6" s="117">
        <v>3.8237039650849167E-2</v>
      </c>
      <c r="AC6" s="118">
        <v>5.8719296097281985E-2</v>
      </c>
      <c r="AD6" s="118">
        <v>5.2371542525134061E-2</v>
      </c>
      <c r="AE6" s="118">
        <v>6.5104256723730033E-2</v>
      </c>
      <c r="AF6" s="118">
        <v>7.0563496005182025E-2</v>
      </c>
      <c r="AG6" s="118">
        <v>6.8025896022296875E-2</v>
      </c>
      <c r="AH6" s="118">
        <v>6.6543876250146641E-2</v>
      </c>
      <c r="AI6" s="118">
        <v>6.1295587623277047E-2</v>
      </c>
      <c r="AJ6" s="118">
        <v>-3.3471422629830272E-2</v>
      </c>
      <c r="AK6" s="118">
        <v>1.5553595130147358E-2</v>
      </c>
      <c r="AL6" s="118">
        <v>2.0901756964412072E-2</v>
      </c>
      <c r="AM6" s="118">
        <v>7.4881480295732675E-3</v>
      </c>
      <c r="AN6" s="118">
        <v>-5.4275131308567379E-3</v>
      </c>
      <c r="AO6" s="118">
        <v>9.4944852082181792E-3</v>
      </c>
      <c r="AP6" s="118">
        <v>3.3975538759064818E-2</v>
      </c>
      <c r="AQ6" s="118">
        <v>3.0266283922412356E-2</v>
      </c>
      <c r="AR6" s="118">
        <v>2.7459272587673382E-2</v>
      </c>
      <c r="AS6" s="118">
        <v>2.6949065533883498E-2</v>
      </c>
      <c r="AT6" s="118">
        <v>4.0351889466249846E-2</v>
      </c>
      <c r="AU6" s="118">
        <v>-3.9661561362733411E-2</v>
      </c>
      <c r="AV6" s="118">
        <v>7.6617480742932009E-2</v>
      </c>
      <c r="AW6" s="119">
        <v>3.9264322212456904E-2</v>
      </c>
      <c r="AX6" s="123"/>
    </row>
    <row r="7" spans="3:50" x14ac:dyDescent="0.2">
      <c r="C7" s="4" t="s">
        <v>5</v>
      </c>
      <c r="D7" s="27">
        <v>1.8750981321680342</v>
      </c>
      <c r="E7" s="20">
        <v>2.9992553495693954</v>
      </c>
      <c r="F7" s="20">
        <v>1.8063851348452147</v>
      </c>
      <c r="G7" s="20">
        <v>3.0923638345656173</v>
      </c>
      <c r="H7" s="20">
        <v>3.2104543565120309</v>
      </c>
      <c r="I7" s="20">
        <v>2.6379438004106959</v>
      </c>
      <c r="J7" s="20">
        <v>2.0499046110900423</v>
      </c>
      <c r="K7" s="20">
        <v>0.99540630999359792</v>
      </c>
      <c r="L7" s="20">
        <v>-2.9150862394973274</v>
      </c>
      <c r="M7" s="20">
        <v>3.0908063740360205</v>
      </c>
      <c r="N7" s="20">
        <v>3.1371943897366066</v>
      </c>
      <c r="O7" s="20">
        <v>1.7556613254060096</v>
      </c>
      <c r="P7" s="20">
        <v>2.3258135739347807</v>
      </c>
      <c r="Q7" s="20">
        <v>2.873466771849948</v>
      </c>
      <c r="R7" s="20">
        <v>0.64997099370913247</v>
      </c>
      <c r="S7" s="20">
        <v>1.0385509349179785</v>
      </c>
      <c r="T7" s="20">
        <v>3.033834902607893</v>
      </c>
      <c r="U7" s="20">
        <v>2.7429634311255455</v>
      </c>
      <c r="V7" s="20">
        <v>1.9084319253882995</v>
      </c>
      <c r="W7" s="20">
        <v>-5.0382334412835093</v>
      </c>
      <c r="X7" s="20">
        <v>5.2869568910588924</v>
      </c>
      <c r="Y7" s="21">
        <v>3.8198663391339664</v>
      </c>
      <c r="AA7" s="4" t="s">
        <v>5</v>
      </c>
      <c r="AB7" s="117">
        <v>1.8750981321680342E-2</v>
      </c>
      <c r="AC7" s="118">
        <v>2.9992553495693953E-2</v>
      </c>
      <c r="AD7" s="118">
        <v>1.8063851348452148E-2</v>
      </c>
      <c r="AE7" s="118">
        <v>3.0923638345656174E-2</v>
      </c>
      <c r="AF7" s="118">
        <v>3.2104543565120311E-2</v>
      </c>
      <c r="AG7" s="118">
        <v>2.6379438004106959E-2</v>
      </c>
      <c r="AH7" s="118">
        <v>2.0499046110900424E-2</v>
      </c>
      <c r="AI7" s="118">
        <v>9.9540630999359787E-3</v>
      </c>
      <c r="AJ7" s="118">
        <v>-2.9150862394973272E-2</v>
      </c>
      <c r="AK7" s="118">
        <v>3.0908063740360207E-2</v>
      </c>
      <c r="AL7" s="118">
        <v>3.1371943897366063E-2</v>
      </c>
      <c r="AM7" s="118">
        <v>1.7556613254060095E-2</v>
      </c>
      <c r="AN7" s="118">
        <v>2.3258135739347808E-2</v>
      </c>
      <c r="AO7" s="118">
        <v>2.8734667718499481E-2</v>
      </c>
      <c r="AP7" s="118">
        <v>6.4997099370913249E-3</v>
      </c>
      <c r="AQ7" s="118">
        <v>1.0385509349179785E-2</v>
      </c>
      <c r="AR7" s="118">
        <v>3.0338349026078931E-2</v>
      </c>
      <c r="AS7" s="118">
        <v>2.7429634311255457E-2</v>
      </c>
      <c r="AT7" s="118">
        <v>1.9084319253882997E-2</v>
      </c>
      <c r="AU7" s="118">
        <v>-5.0382334412835093E-2</v>
      </c>
      <c r="AV7" s="118">
        <v>5.2869568910588922E-2</v>
      </c>
      <c r="AW7" s="119">
        <v>3.8198663391339663E-2</v>
      </c>
      <c r="AX7" s="123"/>
    </row>
    <row r="8" spans="3:50" x14ac:dyDescent="0.2">
      <c r="C8" s="4" t="s">
        <v>6</v>
      </c>
      <c r="D8" s="27">
        <v>8.3357334757762516</v>
      </c>
      <c r="E8" s="20">
        <v>9.1336307895446964</v>
      </c>
      <c r="F8" s="20">
        <v>10.038030484736964</v>
      </c>
      <c r="G8" s="20">
        <v>10.11362137880208</v>
      </c>
      <c r="H8" s="20">
        <v>11.394591808688787</v>
      </c>
      <c r="I8" s="20">
        <v>12.720955663945105</v>
      </c>
      <c r="J8" s="20">
        <v>14.230860934047087</v>
      </c>
      <c r="K8" s="20">
        <v>9.6506789183468982</v>
      </c>
      <c r="L8" s="20">
        <v>9.3987256316321037</v>
      </c>
      <c r="M8" s="20">
        <v>10.635871065957176</v>
      </c>
      <c r="N8" s="20">
        <v>9.5508321788419863</v>
      </c>
      <c r="O8" s="20">
        <v>7.8637364484526415</v>
      </c>
      <c r="P8" s="20">
        <v>7.7661500973591018</v>
      </c>
      <c r="Q8" s="20">
        <v>7.4257636559691633</v>
      </c>
      <c r="R8" s="20">
        <v>7.0413288794755005</v>
      </c>
      <c r="S8" s="20">
        <v>6.8487622044418401</v>
      </c>
      <c r="T8" s="20">
        <v>6.9472007931653366</v>
      </c>
      <c r="U8" s="20">
        <v>6.7497738325114796</v>
      </c>
      <c r="V8" s="20">
        <v>5.950500754393147</v>
      </c>
      <c r="W8" s="20">
        <v>2.2386383567412054</v>
      </c>
      <c r="X8" s="20">
        <v>8.4484694162814122</v>
      </c>
      <c r="Y8" s="21">
        <v>2.9890840860365273</v>
      </c>
      <c r="AA8" s="4" t="s">
        <v>6</v>
      </c>
      <c r="AB8" s="117">
        <v>8.3357334757762511E-2</v>
      </c>
      <c r="AC8" s="118">
        <v>9.1336307895446958E-2</v>
      </c>
      <c r="AD8" s="118">
        <v>0.10038030484736965</v>
      </c>
      <c r="AE8" s="118">
        <v>0.10113621378802079</v>
      </c>
      <c r="AF8" s="118">
        <v>0.11394591808688787</v>
      </c>
      <c r="AG8" s="118">
        <v>0.12720955663945105</v>
      </c>
      <c r="AH8" s="118">
        <v>0.14230860934047088</v>
      </c>
      <c r="AI8" s="118">
        <v>9.6506789183468986E-2</v>
      </c>
      <c r="AJ8" s="118">
        <v>9.3987256316321044E-2</v>
      </c>
      <c r="AK8" s="118">
        <v>0.10635871065957175</v>
      </c>
      <c r="AL8" s="118">
        <v>9.5508321788419864E-2</v>
      </c>
      <c r="AM8" s="118">
        <v>7.863736448452642E-2</v>
      </c>
      <c r="AN8" s="118">
        <v>7.7661500973591022E-2</v>
      </c>
      <c r="AO8" s="118">
        <v>7.4257636559691628E-2</v>
      </c>
      <c r="AP8" s="118">
        <v>7.0413288794755002E-2</v>
      </c>
      <c r="AQ8" s="118">
        <v>6.8487622044418398E-2</v>
      </c>
      <c r="AR8" s="118">
        <v>6.9472007931653368E-2</v>
      </c>
      <c r="AS8" s="118">
        <v>6.7497738325114798E-2</v>
      </c>
      <c r="AT8" s="118">
        <v>5.9505007543931468E-2</v>
      </c>
      <c r="AU8" s="118">
        <v>2.2386383567412054E-2</v>
      </c>
      <c r="AV8" s="118">
        <v>8.4484694162814122E-2</v>
      </c>
      <c r="AW8" s="119">
        <v>2.9890840860365274E-2</v>
      </c>
      <c r="AX8" s="123"/>
    </row>
    <row r="9" spans="3:50" x14ac:dyDescent="0.2">
      <c r="C9" s="4" t="s">
        <v>7</v>
      </c>
      <c r="D9" s="27">
        <v>3.952560540862919</v>
      </c>
      <c r="E9" s="20">
        <v>3.7229564988305697</v>
      </c>
      <c r="F9" s="20">
        <v>2.6232861229859026</v>
      </c>
      <c r="G9" s="20">
        <v>5.0263439257598748</v>
      </c>
      <c r="H9" s="20">
        <v>4.8530038383566563</v>
      </c>
      <c r="I9" s="20">
        <v>4.7138286656310555</v>
      </c>
      <c r="J9" s="20">
        <v>5.0980684526118409</v>
      </c>
      <c r="K9" s="20">
        <v>3.6468119905755998</v>
      </c>
      <c r="L9" s="20">
        <v>-2.0152623590686716</v>
      </c>
      <c r="M9" s="20">
        <v>2.0146957069940612</v>
      </c>
      <c r="N9" s="20">
        <v>0.40143794113274112</v>
      </c>
      <c r="O9" s="20">
        <v>-3.446822085897125</v>
      </c>
      <c r="P9" s="20">
        <v>-6.5530782549911919</v>
      </c>
      <c r="Q9" s="20">
        <v>-1.82930910922002</v>
      </c>
      <c r="R9" s="20">
        <v>3.383079711943779</v>
      </c>
      <c r="S9" s="20">
        <v>6.4545544662589549</v>
      </c>
      <c r="T9" s="20">
        <v>5.8525403549324295</v>
      </c>
      <c r="U9" s="20">
        <v>5.6928417244882468</v>
      </c>
      <c r="V9" s="20">
        <v>5.8398849115400395</v>
      </c>
      <c r="W9" s="20">
        <v>-3.3908604872275419</v>
      </c>
      <c r="X9" s="20">
        <v>9.9113082080722279</v>
      </c>
      <c r="Y9" s="21">
        <v>5.058130190711438</v>
      </c>
      <c r="AA9" s="4" t="s">
        <v>7</v>
      </c>
      <c r="AB9" s="117">
        <v>3.9525605408629191E-2</v>
      </c>
      <c r="AC9" s="118">
        <v>3.7229564988305694E-2</v>
      </c>
      <c r="AD9" s="118">
        <v>2.6232861229859027E-2</v>
      </c>
      <c r="AE9" s="118">
        <v>5.0263439257598748E-2</v>
      </c>
      <c r="AF9" s="118">
        <v>4.8530038383566565E-2</v>
      </c>
      <c r="AG9" s="118">
        <v>4.7138286656310556E-2</v>
      </c>
      <c r="AH9" s="118">
        <v>5.0980684526118411E-2</v>
      </c>
      <c r="AI9" s="118">
        <v>3.6468119905755998E-2</v>
      </c>
      <c r="AJ9" s="118">
        <v>-2.0152623590686716E-2</v>
      </c>
      <c r="AK9" s="118">
        <v>2.0146957069940612E-2</v>
      </c>
      <c r="AL9" s="118">
        <v>4.0143794113274116E-3</v>
      </c>
      <c r="AM9" s="118">
        <v>-3.4468220858971249E-2</v>
      </c>
      <c r="AN9" s="118">
        <v>-6.5530782549911917E-2</v>
      </c>
      <c r="AO9" s="118">
        <v>-1.82930910922002E-2</v>
      </c>
      <c r="AP9" s="118">
        <v>3.3830797119437789E-2</v>
      </c>
      <c r="AQ9" s="118">
        <v>6.4545544662589549E-2</v>
      </c>
      <c r="AR9" s="118">
        <v>5.8525403549324298E-2</v>
      </c>
      <c r="AS9" s="118">
        <v>5.692841724488247E-2</v>
      </c>
      <c r="AT9" s="118">
        <v>5.8398849115400393E-2</v>
      </c>
      <c r="AU9" s="118">
        <v>-3.390860487227542E-2</v>
      </c>
      <c r="AV9" s="118">
        <v>9.9113082080722281E-2</v>
      </c>
      <c r="AW9" s="119">
        <v>5.0581301907114379E-2</v>
      </c>
      <c r="AX9" s="123"/>
    </row>
    <row r="10" spans="3:50" x14ac:dyDescent="0.2">
      <c r="C10" s="4" t="s">
        <v>35</v>
      </c>
      <c r="D10" s="27">
        <v>3.1208643882292222</v>
      </c>
      <c r="E10" s="20">
        <v>5.8205778248792086</v>
      </c>
      <c r="F10" s="20">
        <v>5.5996334549978286</v>
      </c>
      <c r="G10" s="20">
        <v>4.1799487128833022</v>
      </c>
      <c r="H10" s="20">
        <v>4.3074928479910568</v>
      </c>
      <c r="I10" s="20">
        <v>5.076835405246058</v>
      </c>
      <c r="J10" s="20">
        <v>5.0750218120692665</v>
      </c>
      <c r="K10" s="20">
        <v>2.0116534187522035</v>
      </c>
      <c r="L10" s="20">
        <v>-7.2179072545037002</v>
      </c>
      <c r="M10" s="20">
        <v>-1.243071345902564</v>
      </c>
      <c r="N10" s="20">
        <v>-8.2944286753246388E-2</v>
      </c>
      <c r="O10" s="20">
        <v>-2.3399067981829234</v>
      </c>
      <c r="P10" s="20">
        <v>-0.39679361922185308</v>
      </c>
      <c r="Q10" s="20">
        <v>-0.42562376835118698</v>
      </c>
      <c r="R10" s="20">
        <v>2.5225533986331357</v>
      </c>
      <c r="S10" s="20">
        <v>3.5622878289271398</v>
      </c>
      <c r="T10" s="20">
        <v>3.3995739593672738</v>
      </c>
      <c r="U10" s="20">
        <v>2.820323138453702</v>
      </c>
      <c r="V10" s="20">
        <v>3.3997166125116109</v>
      </c>
      <c r="W10" s="20">
        <v>-8.5914237602220567</v>
      </c>
      <c r="X10" s="20">
        <v>13.784946641796395</v>
      </c>
      <c r="Y10" s="21">
        <v>6.3471145415714858</v>
      </c>
      <c r="AA10" s="4" t="s">
        <v>35</v>
      </c>
      <c r="AB10" s="117">
        <v>3.1208643882292223E-2</v>
      </c>
      <c r="AC10" s="118">
        <v>5.8205778248792084E-2</v>
      </c>
      <c r="AD10" s="118">
        <v>5.5996334549978287E-2</v>
      </c>
      <c r="AE10" s="118">
        <v>4.1799487128833024E-2</v>
      </c>
      <c r="AF10" s="118">
        <v>4.3074928479910568E-2</v>
      </c>
      <c r="AG10" s="118">
        <v>5.0768354052460579E-2</v>
      </c>
      <c r="AH10" s="118">
        <v>5.0750218120692664E-2</v>
      </c>
      <c r="AI10" s="118">
        <v>2.0116534187522035E-2</v>
      </c>
      <c r="AJ10" s="118">
        <v>-7.2179072545036999E-2</v>
      </c>
      <c r="AK10" s="118">
        <v>-1.243071345902564E-2</v>
      </c>
      <c r="AL10" s="118">
        <v>-8.2944286753246384E-4</v>
      </c>
      <c r="AM10" s="118">
        <v>-2.3399067981829235E-2</v>
      </c>
      <c r="AN10" s="118">
        <v>-3.9679361922185311E-3</v>
      </c>
      <c r="AO10" s="118">
        <v>-4.2562376835118699E-3</v>
      </c>
      <c r="AP10" s="118">
        <v>2.5225533986331358E-2</v>
      </c>
      <c r="AQ10" s="118">
        <v>3.5622878289271395E-2</v>
      </c>
      <c r="AR10" s="118">
        <v>3.399573959367274E-2</v>
      </c>
      <c r="AS10" s="118">
        <v>2.8203231384537019E-2</v>
      </c>
      <c r="AT10" s="118">
        <v>3.3997166125116107E-2</v>
      </c>
      <c r="AU10" s="118">
        <v>-8.5914237602220569E-2</v>
      </c>
      <c r="AV10" s="118">
        <v>0.13784946641796395</v>
      </c>
      <c r="AW10" s="119">
        <v>6.3471145415714858E-2</v>
      </c>
      <c r="AX10" s="123"/>
    </row>
    <row r="11" spans="3:50" x14ac:dyDescent="0.2">
      <c r="C11" s="4" t="s">
        <v>8</v>
      </c>
      <c r="D11" s="27">
        <v>0.82315299801443587</v>
      </c>
      <c r="E11" s="20">
        <v>0.46634557149423017</v>
      </c>
      <c r="F11" s="20">
        <v>0.39005855648510135</v>
      </c>
      <c r="G11" s="20">
        <v>2.6682192674174701</v>
      </c>
      <c r="H11" s="20">
        <v>2.3366413082194697</v>
      </c>
      <c r="I11" s="20">
        <v>3.9130079783106027</v>
      </c>
      <c r="J11" s="20">
        <v>0.90923892830237207</v>
      </c>
      <c r="K11" s="20">
        <v>-0.51201674484910598</v>
      </c>
      <c r="L11" s="20">
        <v>-4.9065477296515496</v>
      </c>
      <c r="M11" s="20">
        <v>1.8709911471849665</v>
      </c>
      <c r="N11" s="20">
        <v>1.3367777669032819</v>
      </c>
      <c r="O11" s="20">
        <v>0.22649979180296498</v>
      </c>
      <c r="P11" s="20">
        <v>0.93334097237122648</v>
      </c>
      <c r="Q11" s="20">
        <v>1.619393811030335</v>
      </c>
      <c r="R11" s="20">
        <v>2.3425911075704704</v>
      </c>
      <c r="S11" s="20">
        <v>3.2459569852439643</v>
      </c>
      <c r="T11" s="20">
        <v>2.8217363412902614</v>
      </c>
      <c r="U11" s="20">
        <v>1.9895373149643234</v>
      </c>
      <c r="V11" s="20">
        <v>1.4934869585364794</v>
      </c>
      <c r="W11" s="20">
        <v>-2.4245126786193794</v>
      </c>
      <c r="X11" s="20">
        <v>6.8445219018344261</v>
      </c>
      <c r="Y11" s="21">
        <v>2.7311744542143117</v>
      </c>
      <c r="AA11" s="4" t="s">
        <v>8</v>
      </c>
      <c r="AB11" s="117">
        <v>8.2315299801443594E-3</v>
      </c>
      <c r="AC11" s="118">
        <v>4.6634557149423019E-3</v>
      </c>
      <c r="AD11" s="118">
        <v>3.9005855648510134E-3</v>
      </c>
      <c r="AE11" s="118">
        <v>2.6682192674174699E-2</v>
      </c>
      <c r="AF11" s="118">
        <v>2.3366413082194698E-2</v>
      </c>
      <c r="AG11" s="118">
        <v>3.913007978310603E-2</v>
      </c>
      <c r="AH11" s="118">
        <v>9.0923892830237201E-3</v>
      </c>
      <c r="AI11" s="118">
        <v>-5.1201674484910595E-3</v>
      </c>
      <c r="AJ11" s="118">
        <v>-4.9065477296515496E-2</v>
      </c>
      <c r="AK11" s="118">
        <v>1.8709911471849666E-2</v>
      </c>
      <c r="AL11" s="118">
        <v>1.336777766903282E-2</v>
      </c>
      <c r="AM11" s="118">
        <v>2.2649979180296496E-3</v>
      </c>
      <c r="AN11" s="118">
        <v>9.3334097237122646E-3</v>
      </c>
      <c r="AO11" s="118">
        <v>1.6193938110303351E-2</v>
      </c>
      <c r="AP11" s="118">
        <v>2.3425911075704704E-2</v>
      </c>
      <c r="AQ11" s="118">
        <v>3.245956985243964E-2</v>
      </c>
      <c r="AR11" s="118">
        <v>2.8217363412902614E-2</v>
      </c>
      <c r="AS11" s="118">
        <v>1.9895373149643233E-2</v>
      </c>
      <c r="AT11" s="118">
        <v>1.4934869585364795E-2</v>
      </c>
      <c r="AU11" s="118">
        <v>-2.4245126786193793E-2</v>
      </c>
      <c r="AV11" s="118">
        <v>6.8445219018344258E-2</v>
      </c>
      <c r="AW11" s="119">
        <v>2.7311744542143118E-2</v>
      </c>
      <c r="AX11" s="123"/>
    </row>
    <row r="12" spans="3:50" x14ac:dyDescent="0.2">
      <c r="C12" s="4" t="s">
        <v>9</v>
      </c>
      <c r="D12" s="27">
        <v>6.0036742510657319</v>
      </c>
      <c r="E12" s="20">
        <v>6.7713679304361989</v>
      </c>
      <c r="F12" s="20">
        <v>7.6002651850870677</v>
      </c>
      <c r="G12" s="20">
        <v>6.8040077705013573</v>
      </c>
      <c r="H12" s="20">
        <v>9.5264269716208787</v>
      </c>
      <c r="I12" s="20">
        <v>9.7655833699770795</v>
      </c>
      <c r="J12" s="20">
        <v>7.5791405204676465</v>
      </c>
      <c r="K12" s="20">
        <v>-5.132000957685193</v>
      </c>
      <c r="L12" s="20">
        <v>-14.629055032422272</v>
      </c>
      <c r="M12" s="20">
        <v>2.4442651179978441</v>
      </c>
      <c r="N12" s="20">
        <v>7.2630845812869467</v>
      </c>
      <c r="O12" s="20">
        <v>3.2282004935898101</v>
      </c>
      <c r="P12" s="20">
        <v>1.4584286361599226</v>
      </c>
      <c r="Q12" s="20">
        <v>3.0113665865145549</v>
      </c>
      <c r="R12" s="20">
        <v>1.8530200462934232</v>
      </c>
      <c r="S12" s="20">
        <v>3.1555648143830837</v>
      </c>
      <c r="T12" s="20">
        <v>5.7920446746649361</v>
      </c>
      <c r="U12" s="20">
        <v>3.7842008495282613</v>
      </c>
      <c r="V12" s="20">
        <v>3.7397066816164539</v>
      </c>
      <c r="W12" s="20">
        <v>-0.55100125774715991</v>
      </c>
      <c r="X12" s="20">
        <v>8.0134629240084223</v>
      </c>
      <c r="Y12" s="21">
        <v>-1.2874113405043062</v>
      </c>
      <c r="AA12" s="4" t="s">
        <v>9</v>
      </c>
      <c r="AB12" s="117">
        <v>6.0036742510657319E-2</v>
      </c>
      <c r="AC12" s="118">
        <v>6.7713679304361993E-2</v>
      </c>
      <c r="AD12" s="118">
        <v>7.6002651850870684E-2</v>
      </c>
      <c r="AE12" s="118">
        <v>6.804007770501358E-2</v>
      </c>
      <c r="AF12" s="118">
        <v>9.5264269716208785E-2</v>
      </c>
      <c r="AG12" s="118">
        <v>9.7655833699770794E-2</v>
      </c>
      <c r="AH12" s="118">
        <v>7.5791405204676462E-2</v>
      </c>
      <c r="AI12" s="118">
        <v>-5.1320009576851927E-2</v>
      </c>
      <c r="AJ12" s="118">
        <v>-0.14629055032422272</v>
      </c>
      <c r="AK12" s="118">
        <v>2.4442651179978441E-2</v>
      </c>
      <c r="AL12" s="118">
        <v>7.2630845812869466E-2</v>
      </c>
      <c r="AM12" s="118">
        <v>3.2282004935898098E-2</v>
      </c>
      <c r="AN12" s="118">
        <v>1.4584286361599226E-2</v>
      </c>
      <c r="AO12" s="118">
        <v>3.011366586514555E-2</v>
      </c>
      <c r="AP12" s="118">
        <v>1.8530200462934233E-2</v>
      </c>
      <c r="AQ12" s="118">
        <v>3.1555648143830835E-2</v>
      </c>
      <c r="AR12" s="118">
        <v>5.7920446746649361E-2</v>
      </c>
      <c r="AS12" s="118">
        <v>3.784200849528261E-2</v>
      </c>
      <c r="AT12" s="118">
        <v>3.7397066816164538E-2</v>
      </c>
      <c r="AU12" s="118">
        <v>-5.5100125774715991E-3</v>
      </c>
      <c r="AV12" s="118">
        <v>8.0134629240084229E-2</v>
      </c>
      <c r="AW12" s="119">
        <v>-1.2874113405043061E-2</v>
      </c>
      <c r="AX12" s="123"/>
    </row>
    <row r="13" spans="3:50" x14ac:dyDescent="0.2">
      <c r="C13" s="4" t="s">
        <v>10</v>
      </c>
      <c r="D13" s="27">
        <v>2.6100191239207362</v>
      </c>
      <c r="E13" s="20">
        <v>1.7071489619806499</v>
      </c>
      <c r="F13" s="20">
        <v>2.0037842028506105</v>
      </c>
      <c r="G13" s="20">
        <v>3.9920912903208716</v>
      </c>
      <c r="H13" s="20">
        <v>2.7798505555612252</v>
      </c>
      <c r="I13" s="20">
        <v>4.0274096580257321</v>
      </c>
      <c r="J13" s="20">
        <v>5.2993365073902083</v>
      </c>
      <c r="K13" s="20">
        <v>0.78399506087652071</v>
      </c>
      <c r="L13" s="20">
        <v>-8.0744474323113025</v>
      </c>
      <c r="M13" s="20">
        <v>3.1859586540770266</v>
      </c>
      <c r="N13" s="20">
        <v>2.5476648384262717</v>
      </c>
      <c r="O13" s="20">
        <v>-1.3975457281778176</v>
      </c>
      <c r="P13" s="20">
        <v>-0.90169631619484392</v>
      </c>
      <c r="Q13" s="20">
        <v>-0.36490815688206624</v>
      </c>
      <c r="R13" s="20">
        <v>0.54365921176548682</v>
      </c>
      <c r="S13" s="20">
        <v>2.8114577666343337</v>
      </c>
      <c r="T13" s="20">
        <v>3.192409629684164</v>
      </c>
      <c r="U13" s="20">
        <v>1.1397180134304961</v>
      </c>
      <c r="V13" s="20">
        <v>1.2247489220622327</v>
      </c>
      <c r="W13" s="20">
        <v>-2.354965156794421</v>
      </c>
      <c r="X13" s="20">
        <v>2.8381796041803398</v>
      </c>
      <c r="Y13" s="21">
        <v>1.6343101025347408</v>
      </c>
      <c r="AA13" s="4" t="s">
        <v>10</v>
      </c>
      <c r="AB13" s="117">
        <v>2.6100191239207361E-2</v>
      </c>
      <c r="AC13" s="118">
        <v>1.70714896198065E-2</v>
      </c>
      <c r="AD13" s="118">
        <v>2.0037842028506104E-2</v>
      </c>
      <c r="AE13" s="118">
        <v>3.9920912903208719E-2</v>
      </c>
      <c r="AF13" s="118">
        <v>2.7798505555612252E-2</v>
      </c>
      <c r="AG13" s="118">
        <v>4.0274096580257324E-2</v>
      </c>
      <c r="AH13" s="118">
        <v>5.2993365073902086E-2</v>
      </c>
      <c r="AI13" s="118">
        <v>7.8399506087652067E-3</v>
      </c>
      <c r="AJ13" s="118">
        <v>-8.0744474323113019E-2</v>
      </c>
      <c r="AK13" s="118">
        <v>3.1859586540770264E-2</v>
      </c>
      <c r="AL13" s="118">
        <v>2.5476648384262716E-2</v>
      </c>
      <c r="AM13" s="118">
        <v>-1.3975457281778176E-2</v>
      </c>
      <c r="AN13" s="118">
        <v>-9.0169631619484384E-3</v>
      </c>
      <c r="AO13" s="118">
        <v>-3.6490815688206622E-3</v>
      </c>
      <c r="AP13" s="118">
        <v>5.4365921176548681E-3</v>
      </c>
      <c r="AQ13" s="118">
        <v>2.8114577666343336E-2</v>
      </c>
      <c r="AR13" s="118">
        <v>3.1924096296841641E-2</v>
      </c>
      <c r="AS13" s="118">
        <v>1.1397180134304961E-2</v>
      </c>
      <c r="AT13" s="118">
        <v>1.2247489220622328E-2</v>
      </c>
      <c r="AU13" s="118">
        <v>-2.354965156794421E-2</v>
      </c>
      <c r="AV13" s="118">
        <v>2.8381796041803398E-2</v>
      </c>
      <c r="AW13" s="119">
        <v>1.6343101025347407E-2</v>
      </c>
      <c r="AX13" s="123"/>
    </row>
    <row r="14" spans="3:50" x14ac:dyDescent="0.2">
      <c r="C14" s="4" t="s">
        <v>11</v>
      </c>
      <c r="D14" s="27">
        <v>1.9837214186329248</v>
      </c>
      <c r="E14" s="20">
        <v>1.135531482146007</v>
      </c>
      <c r="F14" s="20">
        <v>0.8231607566841177</v>
      </c>
      <c r="G14" s="20">
        <v>2.8297529286989089</v>
      </c>
      <c r="H14" s="20">
        <v>1.663219980300795</v>
      </c>
      <c r="I14" s="20">
        <v>2.4493236011188486</v>
      </c>
      <c r="J14" s="20">
        <v>2.4247362433730473</v>
      </c>
      <c r="K14" s="20">
        <v>0.25494596012403292</v>
      </c>
      <c r="L14" s="20">
        <v>-2.8733138284963218</v>
      </c>
      <c r="M14" s="20">
        <v>1.9494376231266273</v>
      </c>
      <c r="N14" s="20">
        <v>2.1927006326665435</v>
      </c>
      <c r="O14" s="20">
        <v>0.31313475107717181</v>
      </c>
      <c r="P14" s="20">
        <v>0.57632667477179211</v>
      </c>
      <c r="Q14" s="20">
        <v>0.9561830523715571</v>
      </c>
      <c r="R14" s="20">
        <v>1.1129123405746952</v>
      </c>
      <c r="S14" s="20">
        <v>1.0954644037204844</v>
      </c>
      <c r="T14" s="20">
        <v>2.2914199941702122</v>
      </c>
      <c r="U14" s="20">
        <v>1.8650660708199922</v>
      </c>
      <c r="V14" s="20">
        <v>1.8429718144589629</v>
      </c>
      <c r="W14" s="20">
        <v>-7.5404591624940736</v>
      </c>
      <c r="X14" s="20">
        <v>6.4352096210493812</v>
      </c>
      <c r="Y14" s="21">
        <v>2.4547581766070721</v>
      </c>
      <c r="AA14" s="4" t="s">
        <v>11</v>
      </c>
      <c r="AB14" s="117">
        <v>1.9837214186329249E-2</v>
      </c>
      <c r="AC14" s="118">
        <v>1.135531482146007E-2</v>
      </c>
      <c r="AD14" s="118">
        <v>8.2316075668411766E-3</v>
      </c>
      <c r="AE14" s="118">
        <v>2.8297529286989091E-2</v>
      </c>
      <c r="AF14" s="118">
        <v>1.6632199803007949E-2</v>
      </c>
      <c r="AG14" s="118">
        <v>2.4493236011188486E-2</v>
      </c>
      <c r="AH14" s="118">
        <v>2.4247362433730473E-2</v>
      </c>
      <c r="AI14" s="118">
        <v>2.5494596012403292E-3</v>
      </c>
      <c r="AJ14" s="118">
        <v>-2.8733138284963218E-2</v>
      </c>
      <c r="AK14" s="118">
        <v>1.9494376231266274E-2</v>
      </c>
      <c r="AL14" s="118">
        <v>2.1927006326665433E-2</v>
      </c>
      <c r="AM14" s="118">
        <v>3.1313475107717179E-3</v>
      </c>
      <c r="AN14" s="118">
        <v>5.763266747717921E-3</v>
      </c>
      <c r="AO14" s="118">
        <v>9.5618305237155712E-3</v>
      </c>
      <c r="AP14" s="118">
        <v>1.1129123405746953E-2</v>
      </c>
      <c r="AQ14" s="118">
        <v>1.0954644037204843E-2</v>
      </c>
      <c r="AR14" s="118">
        <v>2.2914199941702122E-2</v>
      </c>
      <c r="AS14" s="118">
        <v>1.8650660708199922E-2</v>
      </c>
      <c r="AT14" s="118">
        <v>1.842971814458963E-2</v>
      </c>
      <c r="AU14" s="118">
        <v>-7.5404591624940731E-2</v>
      </c>
      <c r="AV14" s="118">
        <v>6.4352096210493814E-2</v>
      </c>
      <c r="AW14" s="119">
        <v>2.454758176607072E-2</v>
      </c>
      <c r="AX14" s="123"/>
    </row>
    <row r="15" spans="3:50" x14ac:dyDescent="0.2">
      <c r="C15" s="4" t="s">
        <v>12</v>
      </c>
      <c r="D15" s="27">
        <v>1.6814684809707927</v>
      </c>
      <c r="E15" s="20">
        <v>-0.19797383477136066</v>
      </c>
      <c r="F15" s="20">
        <v>-0.70011668611435596</v>
      </c>
      <c r="G15" s="20">
        <v>1.1750881316098685</v>
      </c>
      <c r="H15" s="20">
        <v>0.73170716355419074</v>
      </c>
      <c r="I15" s="20">
        <v>3.8164419129879974</v>
      </c>
      <c r="J15" s="20">
        <v>2.9764551313159728</v>
      </c>
      <c r="K15" s="20">
        <v>0.95987913356484</v>
      </c>
      <c r="L15" s="20">
        <v>-5.6938363364028532</v>
      </c>
      <c r="M15" s="20">
        <v>4.1798824987365748</v>
      </c>
      <c r="N15" s="20">
        <v>3.9251927046341137</v>
      </c>
      <c r="O15" s="20">
        <v>0.41849759421759813</v>
      </c>
      <c r="P15" s="20">
        <v>0.43759130314467143</v>
      </c>
      <c r="Q15" s="20">
        <v>2.2095434313487203</v>
      </c>
      <c r="R15" s="20">
        <v>1.4919315276077185</v>
      </c>
      <c r="S15" s="20">
        <v>2.2299998678201547</v>
      </c>
      <c r="T15" s="20">
        <v>2.6802311140589126</v>
      </c>
      <c r="U15" s="20">
        <v>0.98123260600473827</v>
      </c>
      <c r="V15" s="20">
        <v>1.0754716357642309</v>
      </c>
      <c r="W15" s="20">
        <v>-3.8267687161929302</v>
      </c>
      <c r="X15" s="20">
        <v>3.1638199419457465</v>
      </c>
      <c r="Y15" s="21">
        <v>1.8062089672435064</v>
      </c>
      <c r="AA15" s="4" t="s">
        <v>12</v>
      </c>
      <c r="AB15" s="117">
        <v>1.6814684809707926E-2</v>
      </c>
      <c r="AC15" s="118">
        <v>-1.9797383477136066E-3</v>
      </c>
      <c r="AD15" s="118">
        <v>-7.0011668611435597E-3</v>
      </c>
      <c r="AE15" s="118">
        <v>1.1750881316098685E-2</v>
      </c>
      <c r="AF15" s="118">
        <v>7.3170716355419078E-3</v>
      </c>
      <c r="AG15" s="118">
        <v>3.8164419129879973E-2</v>
      </c>
      <c r="AH15" s="118">
        <v>2.9764551313159728E-2</v>
      </c>
      <c r="AI15" s="118">
        <v>9.5987913356484003E-3</v>
      </c>
      <c r="AJ15" s="118">
        <v>-5.6938363364028535E-2</v>
      </c>
      <c r="AK15" s="118">
        <v>4.179882498736575E-2</v>
      </c>
      <c r="AL15" s="118">
        <v>3.9251927046341138E-2</v>
      </c>
      <c r="AM15" s="118">
        <v>4.184975942175981E-3</v>
      </c>
      <c r="AN15" s="118">
        <v>4.3759130314467145E-3</v>
      </c>
      <c r="AO15" s="118">
        <v>2.2095434313487202E-2</v>
      </c>
      <c r="AP15" s="118">
        <v>1.4919315276077184E-2</v>
      </c>
      <c r="AQ15" s="118">
        <v>2.2299998678201548E-2</v>
      </c>
      <c r="AR15" s="118">
        <v>2.6802311140589126E-2</v>
      </c>
      <c r="AS15" s="118">
        <v>9.8123260600473834E-3</v>
      </c>
      <c r="AT15" s="118">
        <v>1.0754716357642309E-2</v>
      </c>
      <c r="AU15" s="118">
        <v>-3.8267687161929305E-2</v>
      </c>
      <c r="AV15" s="118">
        <v>3.1638199419457468E-2</v>
      </c>
      <c r="AW15" s="119">
        <v>1.8062089672435066E-2</v>
      </c>
      <c r="AX15" s="123"/>
    </row>
    <row r="16" spans="3:50" x14ac:dyDescent="0.2">
      <c r="C16" s="4" t="s">
        <v>13</v>
      </c>
      <c r="D16" s="27">
        <v>0.38610342614575188</v>
      </c>
      <c r="E16" s="20">
        <v>4.1962499312560908E-2</v>
      </c>
      <c r="F16" s="20">
        <v>1.5351254992801273</v>
      </c>
      <c r="G16" s="20">
        <v>2.186115694421602</v>
      </c>
      <c r="H16" s="20">
        <v>1.8039008722737151</v>
      </c>
      <c r="I16" s="20">
        <v>1.3723501276203791</v>
      </c>
      <c r="J16" s="20">
        <v>1.4839694116349165</v>
      </c>
      <c r="K16" s="20">
        <v>-1.2242890007282767</v>
      </c>
      <c r="L16" s="20">
        <v>-5.6932363588226593</v>
      </c>
      <c r="M16" s="20">
        <v>4.0979179193013664</v>
      </c>
      <c r="N16" s="20">
        <v>2.38095237748297E-2</v>
      </c>
      <c r="O16" s="20">
        <v>1.374750999208743</v>
      </c>
      <c r="P16" s="20">
        <v>2.0051001767726007</v>
      </c>
      <c r="Q16" s="20">
        <v>0.29620551414262764</v>
      </c>
      <c r="R16" s="20">
        <v>1.5606266967490399</v>
      </c>
      <c r="S16" s="20">
        <v>0.75382674590353815</v>
      </c>
      <c r="T16" s="20">
        <v>1.675331751665027</v>
      </c>
      <c r="U16" s="20">
        <v>0.64339102346033883</v>
      </c>
      <c r="V16" s="20">
        <v>-0.402169200910933</v>
      </c>
      <c r="W16" s="20">
        <v>-4.1471188994769221</v>
      </c>
      <c r="X16" s="20">
        <v>2.55932023865617</v>
      </c>
      <c r="Y16" s="21">
        <v>0.95473693778139079</v>
      </c>
      <c r="AA16" s="4" t="s">
        <v>13</v>
      </c>
      <c r="AB16" s="117">
        <v>3.861034261457519E-3</v>
      </c>
      <c r="AC16" s="118">
        <v>4.196249931256091E-4</v>
      </c>
      <c r="AD16" s="118">
        <v>1.5351254992801273E-2</v>
      </c>
      <c r="AE16" s="118">
        <v>2.1861156944216021E-2</v>
      </c>
      <c r="AF16" s="118">
        <v>1.803900872273715E-2</v>
      </c>
      <c r="AG16" s="118">
        <v>1.3723501276203792E-2</v>
      </c>
      <c r="AH16" s="118">
        <v>1.4839694116349165E-2</v>
      </c>
      <c r="AI16" s="118">
        <v>-1.2242890007282767E-2</v>
      </c>
      <c r="AJ16" s="118">
        <v>-5.6932363588226592E-2</v>
      </c>
      <c r="AK16" s="118">
        <v>4.0979179193013665E-2</v>
      </c>
      <c r="AL16" s="118">
        <v>2.38095237748297E-4</v>
      </c>
      <c r="AM16" s="118">
        <v>1.3747509992087429E-2</v>
      </c>
      <c r="AN16" s="118">
        <v>2.0051001767726007E-2</v>
      </c>
      <c r="AO16" s="118">
        <v>2.9620551414262764E-3</v>
      </c>
      <c r="AP16" s="118">
        <v>1.5606266967490399E-2</v>
      </c>
      <c r="AQ16" s="118">
        <v>7.5382674590353813E-3</v>
      </c>
      <c r="AR16" s="118">
        <v>1.6753317516650271E-2</v>
      </c>
      <c r="AS16" s="118">
        <v>6.4339102346033881E-3</v>
      </c>
      <c r="AT16" s="118">
        <v>-4.0216920091093299E-3</v>
      </c>
      <c r="AU16" s="118">
        <v>-4.1471188994769224E-2</v>
      </c>
      <c r="AV16" s="118">
        <v>2.5593202386561698E-2</v>
      </c>
      <c r="AW16" s="119">
        <v>9.5473693778139086E-3</v>
      </c>
      <c r="AX16" s="123"/>
    </row>
    <row r="17" spans="3:50" x14ac:dyDescent="0.2">
      <c r="C17" s="4" t="s">
        <v>14</v>
      </c>
      <c r="D17" s="27">
        <v>4.1316119862707268</v>
      </c>
      <c r="E17" s="20">
        <v>3.922871741531452</v>
      </c>
      <c r="F17" s="20">
        <v>5.7945316607555384</v>
      </c>
      <c r="G17" s="20">
        <v>5.0609924924020362</v>
      </c>
      <c r="H17" s="20">
        <v>0.59914203653079312</v>
      </c>
      <c r="I17" s="20">
        <v>5.6524335357409399</v>
      </c>
      <c r="J17" s="20">
        <v>3.2737468757313621</v>
      </c>
      <c r="K17" s="20">
        <v>-0.33517254306121913</v>
      </c>
      <c r="L17" s="20">
        <v>-4.3007334866820059</v>
      </c>
      <c r="M17" s="20">
        <v>-5.4778080492684182</v>
      </c>
      <c r="N17" s="20">
        <v>-10.149314829868501</v>
      </c>
      <c r="O17" s="20">
        <v>-7.0866967863802444</v>
      </c>
      <c r="P17" s="20">
        <v>-2.5159972218965123</v>
      </c>
      <c r="Q17" s="20">
        <v>0.47569594713704078</v>
      </c>
      <c r="R17" s="20">
        <v>-0.19608762972413274</v>
      </c>
      <c r="S17" s="20">
        <v>-0.48717329430195377</v>
      </c>
      <c r="T17" s="20">
        <v>1.0921491201728344</v>
      </c>
      <c r="U17" s="20">
        <v>1.6684286360251406</v>
      </c>
      <c r="V17" s="20">
        <v>1.8794899859081653</v>
      </c>
      <c r="W17" s="20">
        <v>-9.3164357647874283</v>
      </c>
      <c r="X17" s="20">
        <v>8.3799437835808277</v>
      </c>
      <c r="Y17" s="21">
        <v>5.5572870796330847</v>
      </c>
      <c r="AA17" s="4" t="s">
        <v>14</v>
      </c>
      <c r="AB17" s="117">
        <v>4.1316119862707265E-2</v>
      </c>
      <c r="AC17" s="118">
        <v>3.9228717415314522E-2</v>
      </c>
      <c r="AD17" s="118">
        <v>5.7945316607555385E-2</v>
      </c>
      <c r="AE17" s="118">
        <v>5.0609924924020361E-2</v>
      </c>
      <c r="AF17" s="118">
        <v>5.9914203653079314E-3</v>
      </c>
      <c r="AG17" s="118">
        <v>5.6524335357409396E-2</v>
      </c>
      <c r="AH17" s="118">
        <v>3.273746875731362E-2</v>
      </c>
      <c r="AI17" s="118">
        <v>-3.3517254306121911E-3</v>
      </c>
      <c r="AJ17" s="118">
        <v>-4.3007334866820061E-2</v>
      </c>
      <c r="AK17" s="118">
        <v>-5.4778080492684185E-2</v>
      </c>
      <c r="AL17" s="118">
        <v>-0.10149314829868501</v>
      </c>
      <c r="AM17" s="118">
        <v>-7.0866967863802449E-2</v>
      </c>
      <c r="AN17" s="118">
        <v>-2.5159972218965123E-2</v>
      </c>
      <c r="AO17" s="118">
        <v>4.7569594713704078E-3</v>
      </c>
      <c r="AP17" s="118">
        <v>-1.9608762972413273E-3</v>
      </c>
      <c r="AQ17" s="118">
        <v>-4.8717329430195376E-3</v>
      </c>
      <c r="AR17" s="118">
        <v>1.0921491201728344E-2</v>
      </c>
      <c r="AS17" s="118">
        <v>1.6684286360251405E-2</v>
      </c>
      <c r="AT17" s="118">
        <v>1.8794899859081653E-2</v>
      </c>
      <c r="AU17" s="118">
        <v>-9.3164357647874285E-2</v>
      </c>
      <c r="AV17" s="118">
        <v>8.3799437835808274E-2</v>
      </c>
      <c r="AW17" s="119">
        <v>5.5572870796330845E-2</v>
      </c>
      <c r="AX17" s="123"/>
    </row>
    <row r="18" spans="3:50" x14ac:dyDescent="0.2">
      <c r="C18" s="4" t="s">
        <v>38</v>
      </c>
      <c r="D18" s="27">
        <v>4.8239662655577149</v>
      </c>
      <c r="E18" s="20">
        <v>3.8039753211217544</v>
      </c>
      <c r="F18" s="20">
        <v>7.8603814759073032</v>
      </c>
      <c r="G18" s="20">
        <v>7.9229366125900924</v>
      </c>
      <c r="H18" s="20">
        <v>7.9234306210748571</v>
      </c>
      <c r="I18" s="20">
        <v>8.0607325721601057</v>
      </c>
      <c r="J18" s="20">
        <v>7.66081506586751</v>
      </c>
      <c r="K18" s="20">
        <v>3.0866980595239539</v>
      </c>
      <c r="L18" s="20">
        <v>7.861888832448912</v>
      </c>
      <c r="M18" s="20">
        <v>8.4975847021260904</v>
      </c>
      <c r="N18" s="20">
        <v>5.241315001514451</v>
      </c>
      <c r="O18" s="20">
        <v>5.4563887526115167</v>
      </c>
      <c r="P18" s="20">
        <v>6.3861064011653212</v>
      </c>
      <c r="Q18" s="20">
        <v>7.4102276005842498</v>
      </c>
      <c r="R18" s="20">
        <v>7.9962537904031592</v>
      </c>
      <c r="S18" s="20">
        <v>8.2563054990352214</v>
      </c>
      <c r="T18" s="20">
        <v>6.7953834234342452</v>
      </c>
      <c r="U18" s="20">
        <v>6.453851340741906</v>
      </c>
      <c r="V18" s="20">
        <v>3.8714369392802439</v>
      </c>
      <c r="W18" s="20">
        <v>-5.8310532205086361</v>
      </c>
      <c r="X18" s="20">
        <v>9.0502779086994138</v>
      </c>
      <c r="Y18" s="21">
        <v>7.2396932808144925</v>
      </c>
      <c r="AA18" s="4" t="s">
        <v>38</v>
      </c>
      <c r="AB18" s="117">
        <v>4.8239662655577151E-2</v>
      </c>
      <c r="AC18" s="118">
        <v>3.8039753211217546E-2</v>
      </c>
      <c r="AD18" s="118">
        <v>7.8603814759073035E-2</v>
      </c>
      <c r="AE18" s="118">
        <v>7.9229366125900924E-2</v>
      </c>
      <c r="AF18" s="118">
        <v>7.9234306210748576E-2</v>
      </c>
      <c r="AG18" s="118">
        <v>8.0607325721601064E-2</v>
      </c>
      <c r="AH18" s="118">
        <v>7.66081506586751E-2</v>
      </c>
      <c r="AI18" s="118">
        <v>3.086698059523954E-2</v>
      </c>
      <c r="AJ18" s="118">
        <v>7.8618888324489114E-2</v>
      </c>
      <c r="AK18" s="118">
        <v>8.4975847021260903E-2</v>
      </c>
      <c r="AL18" s="118">
        <v>5.2413150015144509E-2</v>
      </c>
      <c r="AM18" s="118">
        <v>5.4563887526115164E-2</v>
      </c>
      <c r="AN18" s="118">
        <v>6.3861064011653215E-2</v>
      </c>
      <c r="AO18" s="118">
        <v>7.4102276005842502E-2</v>
      </c>
      <c r="AP18" s="118">
        <v>7.9962537904031586E-2</v>
      </c>
      <c r="AQ18" s="118">
        <v>8.2563054990352214E-2</v>
      </c>
      <c r="AR18" s="118">
        <v>6.7953834234342453E-2</v>
      </c>
      <c r="AS18" s="118">
        <v>6.4538513407419063E-2</v>
      </c>
      <c r="AT18" s="118">
        <v>3.8714369392802442E-2</v>
      </c>
      <c r="AU18" s="118">
        <v>-5.8310532205086363E-2</v>
      </c>
      <c r="AV18" s="118">
        <v>9.050277908699414E-2</v>
      </c>
      <c r="AW18" s="119">
        <v>7.2396932808144923E-2</v>
      </c>
      <c r="AX18" s="123"/>
    </row>
    <row r="19" spans="3:50" x14ac:dyDescent="0.2">
      <c r="C19" s="4" t="s">
        <v>15</v>
      </c>
      <c r="D19" s="27">
        <v>5.3058215280826602</v>
      </c>
      <c r="E19" s="20">
        <v>5.8993652689392775</v>
      </c>
      <c r="F19" s="20">
        <v>3.0138386917136586</v>
      </c>
      <c r="G19" s="20">
        <v>6.7881399712700841</v>
      </c>
      <c r="H19" s="20">
        <v>5.7397816721370845</v>
      </c>
      <c r="I19" s="20">
        <v>4.9878538122777485</v>
      </c>
      <c r="J19" s="20">
        <v>5.3101182205123081</v>
      </c>
      <c r="K19" s="20">
        <v>-4.4840706456980399</v>
      </c>
      <c r="L19" s="20">
        <v>-5.0957831845720989</v>
      </c>
      <c r="M19" s="20">
        <v>1.6829720220435433</v>
      </c>
      <c r="N19" s="20">
        <v>1.2807520913508057</v>
      </c>
      <c r="O19" s="20">
        <v>-0.12969211099498068</v>
      </c>
      <c r="P19" s="20">
        <v>1.1746143739574251</v>
      </c>
      <c r="Q19" s="20">
        <v>8.8289987273030022</v>
      </c>
      <c r="R19" s="20">
        <v>24.475253336237657</v>
      </c>
      <c r="S19" s="20">
        <v>1.7655568793753389</v>
      </c>
      <c r="T19" s="20">
        <v>9.3112593062490276</v>
      </c>
      <c r="U19" s="20">
        <v>8.470295451928763</v>
      </c>
      <c r="V19" s="20">
        <v>5.2977280259237034</v>
      </c>
      <c r="W19" s="20">
        <v>6.6171946683096792</v>
      </c>
      <c r="X19" s="20">
        <v>15.125219794957175</v>
      </c>
      <c r="Y19" s="21">
        <v>9.4330221102335514</v>
      </c>
      <c r="AA19" s="4" t="s">
        <v>15</v>
      </c>
      <c r="AB19" s="117">
        <v>5.3058215280826604E-2</v>
      </c>
      <c r="AC19" s="118">
        <v>5.8993652689392773E-2</v>
      </c>
      <c r="AD19" s="118">
        <v>3.0138386917136585E-2</v>
      </c>
      <c r="AE19" s="118">
        <v>6.7881399712700838E-2</v>
      </c>
      <c r="AF19" s="118">
        <v>5.7397816721370842E-2</v>
      </c>
      <c r="AG19" s="118">
        <v>4.9878538122777483E-2</v>
      </c>
      <c r="AH19" s="118">
        <v>5.3101182205123082E-2</v>
      </c>
      <c r="AI19" s="118">
        <v>-4.4840706456980399E-2</v>
      </c>
      <c r="AJ19" s="118">
        <v>-5.0957831845720988E-2</v>
      </c>
      <c r="AK19" s="118">
        <v>1.6829720220435433E-2</v>
      </c>
      <c r="AL19" s="118">
        <v>1.2807520913508057E-2</v>
      </c>
      <c r="AM19" s="118">
        <v>-1.2969211099498068E-3</v>
      </c>
      <c r="AN19" s="118">
        <v>1.1746143739574251E-2</v>
      </c>
      <c r="AO19" s="118">
        <v>8.8289987273030016E-2</v>
      </c>
      <c r="AP19" s="118">
        <v>0.24475253336237657</v>
      </c>
      <c r="AQ19" s="118">
        <v>1.7655568793753389E-2</v>
      </c>
      <c r="AR19" s="118">
        <v>9.311259306249027E-2</v>
      </c>
      <c r="AS19" s="118">
        <v>8.4702954519287624E-2</v>
      </c>
      <c r="AT19" s="118">
        <v>5.2977280259237036E-2</v>
      </c>
      <c r="AU19" s="118">
        <v>6.6171946683096797E-2</v>
      </c>
      <c r="AV19" s="118">
        <v>0.15125219794957176</v>
      </c>
      <c r="AW19" s="119">
        <v>9.4330221102335521E-2</v>
      </c>
      <c r="AX19" s="123"/>
    </row>
    <row r="20" spans="3:50" x14ac:dyDescent="0.2">
      <c r="C20" s="4" t="s">
        <v>16</v>
      </c>
      <c r="D20" s="27">
        <v>4.0134975547356788</v>
      </c>
      <c r="E20" s="20">
        <v>0.55951908200762546</v>
      </c>
      <c r="F20" s="20">
        <v>2.1426883786691064</v>
      </c>
      <c r="G20" s="20">
        <v>7.8023995075354264</v>
      </c>
      <c r="H20" s="20">
        <v>6.1244389653361253</v>
      </c>
      <c r="I20" s="20">
        <v>6.3169930863707435</v>
      </c>
      <c r="J20" s="20">
        <v>8.454860096129508</v>
      </c>
      <c r="K20" s="20">
        <v>2.2094964188209758</v>
      </c>
      <c r="L20" s="20">
        <v>-7.663809560259466</v>
      </c>
      <c r="M20" s="20">
        <v>-2.8327749154085495</v>
      </c>
      <c r="N20" s="20">
        <v>1.8457791562421733</v>
      </c>
      <c r="O20" s="20">
        <v>1.0636366074376298</v>
      </c>
      <c r="P20" s="20">
        <v>4.5524603201510701</v>
      </c>
      <c r="Q20" s="20">
        <v>1.6872150175064178</v>
      </c>
      <c r="R20" s="20">
        <v>4.4366637193717224</v>
      </c>
      <c r="S20" s="20">
        <v>6.303687106501755</v>
      </c>
      <c r="T20" s="20">
        <v>4.1949488290837564</v>
      </c>
      <c r="U20" s="20">
        <v>4.8891729948654472</v>
      </c>
      <c r="V20" s="20">
        <v>1.8611779429387383</v>
      </c>
      <c r="W20" s="20">
        <v>-7.2156705720011018</v>
      </c>
      <c r="X20" s="20">
        <v>4.5077350194063399</v>
      </c>
      <c r="Y20" s="21">
        <v>7.2380893397641586</v>
      </c>
      <c r="AA20" s="4" t="s">
        <v>16</v>
      </c>
      <c r="AB20" s="117">
        <v>4.0134975547356788E-2</v>
      </c>
      <c r="AC20" s="118">
        <v>5.5951908200762542E-3</v>
      </c>
      <c r="AD20" s="118">
        <v>2.1426883786691064E-2</v>
      </c>
      <c r="AE20" s="118">
        <v>7.8023995075354263E-2</v>
      </c>
      <c r="AF20" s="118">
        <v>6.124438965336125E-2</v>
      </c>
      <c r="AG20" s="118">
        <v>6.3169930863707438E-2</v>
      </c>
      <c r="AH20" s="118">
        <v>8.4548600961295073E-2</v>
      </c>
      <c r="AI20" s="118">
        <v>2.2094964188209758E-2</v>
      </c>
      <c r="AJ20" s="118">
        <v>-7.6638095602594658E-2</v>
      </c>
      <c r="AK20" s="118">
        <v>-2.8327749154085494E-2</v>
      </c>
      <c r="AL20" s="118">
        <v>1.8457791562421732E-2</v>
      </c>
      <c r="AM20" s="118">
        <v>1.0636366074376298E-2</v>
      </c>
      <c r="AN20" s="118">
        <v>4.5524603201510701E-2</v>
      </c>
      <c r="AO20" s="118">
        <v>1.6872150175064177E-2</v>
      </c>
      <c r="AP20" s="118">
        <v>4.4366637193717223E-2</v>
      </c>
      <c r="AQ20" s="118">
        <v>6.3036871065017555E-2</v>
      </c>
      <c r="AR20" s="118">
        <v>4.1949488290837562E-2</v>
      </c>
      <c r="AS20" s="118">
        <v>4.8891729948654469E-2</v>
      </c>
      <c r="AT20" s="118">
        <v>1.8611779429387382E-2</v>
      </c>
      <c r="AU20" s="118">
        <v>-7.2156705720011025E-2</v>
      </c>
      <c r="AV20" s="118">
        <v>4.5077350194063399E-2</v>
      </c>
      <c r="AW20" s="119">
        <v>7.2380893397641588E-2</v>
      </c>
      <c r="AX20" s="123"/>
    </row>
    <row r="21" spans="3:50" x14ac:dyDescent="0.2">
      <c r="C21" s="4" t="s">
        <v>17</v>
      </c>
      <c r="D21" s="27">
        <v>1.9513715560523792</v>
      </c>
      <c r="E21" s="20">
        <v>0.25394299896845496</v>
      </c>
      <c r="F21" s="20">
        <v>0.13862689077650714</v>
      </c>
      <c r="G21" s="20">
        <v>1.4235941581790712</v>
      </c>
      <c r="H21" s="20">
        <v>0.81784897365059805</v>
      </c>
      <c r="I21" s="20">
        <v>1.7906396808179608</v>
      </c>
      <c r="J21" s="20">
        <v>1.4870729803678557</v>
      </c>
      <c r="K21" s="20">
        <v>-0.96201284057929115</v>
      </c>
      <c r="L21" s="20">
        <v>-5.2809372082930963</v>
      </c>
      <c r="M21" s="20">
        <v>1.7132958391692199</v>
      </c>
      <c r="N21" s="20">
        <v>0.70733334703443518</v>
      </c>
      <c r="O21" s="20">
        <v>-2.9809057682377187</v>
      </c>
      <c r="P21" s="20">
        <v>-1.841065450882482</v>
      </c>
      <c r="Q21" s="20">
        <v>-4.5475423638379198E-3</v>
      </c>
      <c r="R21" s="20">
        <v>0.77830435071658144</v>
      </c>
      <c r="S21" s="20">
        <v>1.2934627315590745</v>
      </c>
      <c r="T21" s="20">
        <v>1.6678590410685672</v>
      </c>
      <c r="U21" s="20">
        <v>0.92581094101274175</v>
      </c>
      <c r="V21" s="20">
        <v>0.48319831659715362</v>
      </c>
      <c r="W21" s="20">
        <v>-8.9741921206069861</v>
      </c>
      <c r="X21" s="20">
        <v>8.3137603180112478</v>
      </c>
      <c r="Y21" s="21">
        <v>3.724549463477004</v>
      </c>
      <c r="AA21" s="4" t="s">
        <v>17</v>
      </c>
      <c r="AB21" s="117">
        <v>1.9513715560523791E-2</v>
      </c>
      <c r="AC21" s="118">
        <v>2.5394299896845498E-3</v>
      </c>
      <c r="AD21" s="118">
        <v>1.3862689077650714E-3</v>
      </c>
      <c r="AE21" s="118">
        <v>1.4235941581790711E-2</v>
      </c>
      <c r="AF21" s="118">
        <v>8.1784897365059801E-3</v>
      </c>
      <c r="AG21" s="118">
        <v>1.7906396808179608E-2</v>
      </c>
      <c r="AH21" s="118">
        <v>1.4870729803678557E-2</v>
      </c>
      <c r="AI21" s="118">
        <v>-9.6201284057929118E-3</v>
      </c>
      <c r="AJ21" s="118">
        <v>-5.2809372082930961E-2</v>
      </c>
      <c r="AK21" s="118">
        <v>1.71329583916922E-2</v>
      </c>
      <c r="AL21" s="118">
        <v>7.0733334703443514E-3</v>
      </c>
      <c r="AM21" s="118">
        <v>-2.9809057682377186E-2</v>
      </c>
      <c r="AN21" s="118">
        <v>-1.8410654508824821E-2</v>
      </c>
      <c r="AO21" s="118">
        <v>-4.5475423638379199E-5</v>
      </c>
      <c r="AP21" s="118">
        <v>7.7830435071658145E-3</v>
      </c>
      <c r="AQ21" s="118">
        <v>1.2934627315590745E-2</v>
      </c>
      <c r="AR21" s="118">
        <v>1.6678590410685673E-2</v>
      </c>
      <c r="AS21" s="118">
        <v>9.2581094101274169E-3</v>
      </c>
      <c r="AT21" s="118">
        <v>4.8319831659715366E-3</v>
      </c>
      <c r="AU21" s="118">
        <v>-8.9741921206069858E-2</v>
      </c>
      <c r="AV21" s="118">
        <v>8.3137603180112485E-2</v>
      </c>
      <c r="AW21" s="119">
        <v>3.7245494634770039E-2</v>
      </c>
      <c r="AX21" s="123"/>
    </row>
    <row r="22" spans="3:50" x14ac:dyDescent="0.2">
      <c r="C22" s="4" t="s">
        <v>18</v>
      </c>
      <c r="D22" s="27">
        <v>6.3235081588281332</v>
      </c>
      <c r="E22" s="20">
        <v>7.0881286569100581</v>
      </c>
      <c r="F22" s="20">
        <v>8.4228622066856929</v>
      </c>
      <c r="G22" s="20">
        <v>8.2841459778732371</v>
      </c>
      <c r="H22" s="20">
        <v>10.720365956564876</v>
      </c>
      <c r="I22" s="20">
        <v>11.97183569390215</v>
      </c>
      <c r="J22" s="20">
        <v>9.9419216276239979</v>
      </c>
      <c r="K22" s="20">
        <v>-3.2491207230560235</v>
      </c>
      <c r="L22" s="20">
        <v>-14.260140037713171</v>
      </c>
      <c r="M22" s="20">
        <v>-4.4555672599809952</v>
      </c>
      <c r="N22" s="20">
        <v>2.5737123633337688</v>
      </c>
      <c r="O22" s="20">
        <v>7.0422471605450738</v>
      </c>
      <c r="P22" s="20">
        <v>2.0079668787663678</v>
      </c>
      <c r="Q22" s="20">
        <v>1.9021726838050625</v>
      </c>
      <c r="R22" s="20">
        <v>3.8852600542676328</v>
      </c>
      <c r="S22" s="20">
        <v>2.3686147466442264</v>
      </c>
      <c r="T22" s="20">
        <v>3.3124759358745877</v>
      </c>
      <c r="U22" s="20">
        <v>3.9905192406926915</v>
      </c>
      <c r="V22" s="20">
        <v>0.58750238349409756</v>
      </c>
      <c r="W22" s="20">
        <v>-3.5138028419790572</v>
      </c>
      <c r="X22" s="20">
        <v>6.7317352782466457</v>
      </c>
      <c r="Y22" s="21">
        <v>3.3584739544282343</v>
      </c>
      <c r="AA22" s="4" t="s">
        <v>18</v>
      </c>
      <c r="AB22" s="117">
        <v>6.3235081588281339E-2</v>
      </c>
      <c r="AC22" s="118">
        <v>7.0881286569100588E-2</v>
      </c>
      <c r="AD22" s="118">
        <v>8.4228622066856926E-2</v>
      </c>
      <c r="AE22" s="118">
        <v>8.2841459778732376E-2</v>
      </c>
      <c r="AF22" s="118">
        <v>0.10720365956564876</v>
      </c>
      <c r="AG22" s="118">
        <v>0.1197183569390215</v>
      </c>
      <c r="AH22" s="118">
        <v>9.941921627623998E-2</v>
      </c>
      <c r="AI22" s="118">
        <v>-3.2491207230560232E-2</v>
      </c>
      <c r="AJ22" s="118">
        <v>-0.1426014003771317</v>
      </c>
      <c r="AK22" s="118">
        <v>-4.4555672599809949E-2</v>
      </c>
      <c r="AL22" s="118">
        <v>2.5737123633337688E-2</v>
      </c>
      <c r="AM22" s="118">
        <v>7.0422471605450732E-2</v>
      </c>
      <c r="AN22" s="118">
        <v>2.0079668787663679E-2</v>
      </c>
      <c r="AO22" s="118">
        <v>1.9021726838050625E-2</v>
      </c>
      <c r="AP22" s="118">
        <v>3.8852600542676329E-2</v>
      </c>
      <c r="AQ22" s="118">
        <v>2.3686147466442264E-2</v>
      </c>
      <c r="AR22" s="118">
        <v>3.3124759358745877E-2</v>
      </c>
      <c r="AS22" s="118">
        <v>3.9905192406926915E-2</v>
      </c>
      <c r="AT22" s="118">
        <v>5.8750238349409758E-3</v>
      </c>
      <c r="AU22" s="118">
        <v>-3.5138028419790572E-2</v>
      </c>
      <c r="AV22" s="118">
        <v>6.7317352782466464E-2</v>
      </c>
      <c r="AW22" s="119">
        <v>3.3584739544282344E-2</v>
      </c>
      <c r="AX22" s="123"/>
    </row>
    <row r="23" spans="3:50" x14ac:dyDescent="0.2">
      <c r="C23" s="4" t="s">
        <v>19</v>
      </c>
      <c r="D23" s="27">
        <v>-0.73309245529799227</v>
      </c>
      <c r="E23" s="20">
        <v>-0.99391994715929854</v>
      </c>
      <c r="F23" s="20">
        <v>-1.937565341250135</v>
      </c>
      <c r="G23" s="20">
        <v>3.0391721030650132</v>
      </c>
      <c r="H23" s="20">
        <v>4.8280767774352427</v>
      </c>
      <c r="I23" s="20">
        <v>8.6449685726728092</v>
      </c>
      <c r="J23" s="20">
        <v>3.3259635093690036</v>
      </c>
      <c r="K23" s="20">
        <v>1.7980884783641073</v>
      </c>
      <c r="L23" s="20">
        <v>-1.1574829197563616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1">
        <v>0</v>
      </c>
      <c r="AA23" s="4" t="s">
        <v>19</v>
      </c>
      <c r="AB23" s="117">
        <v>-7.3309245529799231E-3</v>
      </c>
      <c r="AC23" s="118">
        <v>-9.9391994715929861E-3</v>
      </c>
      <c r="AD23" s="118">
        <v>-1.9375653412501349E-2</v>
      </c>
      <c r="AE23" s="118">
        <v>3.0391721030650132E-2</v>
      </c>
      <c r="AF23" s="118">
        <v>4.8280767774352425E-2</v>
      </c>
      <c r="AG23" s="118">
        <v>8.6449685726728093E-2</v>
      </c>
      <c r="AH23" s="118">
        <v>3.3259635093690038E-2</v>
      </c>
      <c r="AI23" s="118">
        <v>1.7980884783641075E-2</v>
      </c>
      <c r="AJ23" s="118">
        <v>-1.1574829197563617E-2</v>
      </c>
      <c r="AK23" s="118">
        <v>0</v>
      </c>
      <c r="AL23" s="118">
        <v>0</v>
      </c>
      <c r="AM23" s="118">
        <v>0</v>
      </c>
      <c r="AN23" s="118">
        <v>0</v>
      </c>
      <c r="AO23" s="118">
        <v>0</v>
      </c>
      <c r="AP23" s="118">
        <v>0</v>
      </c>
      <c r="AQ23" s="118">
        <v>0</v>
      </c>
      <c r="AR23" s="118">
        <v>0</v>
      </c>
      <c r="AS23" s="118">
        <v>0</v>
      </c>
      <c r="AT23" s="118">
        <v>0</v>
      </c>
      <c r="AU23" s="118">
        <v>0</v>
      </c>
      <c r="AV23" s="118">
        <v>0</v>
      </c>
      <c r="AW23" s="119">
        <v>0</v>
      </c>
      <c r="AX23" s="123"/>
    </row>
    <row r="24" spans="3:50" x14ac:dyDescent="0.2">
      <c r="C24" s="4" t="s">
        <v>20</v>
      </c>
      <c r="D24" s="27">
        <v>6.5261089024880619</v>
      </c>
      <c r="E24" s="20">
        <v>6.7514145759237607</v>
      </c>
      <c r="F24" s="20">
        <v>10.565956988761954</v>
      </c>
      <c r="G24" s="20">
        <v>6.5694901175359348</v>
      </c>
      <c r="H24" s="20">
        <v>7.7323676036054536</v>
      </c>
      <c r="I24" s="20">
        <v>7.4141213354571534</v>
      </c>
      <c r="J24" s="20">
        <v>11.107480141050146</v>
      </c>
      <c r="K24" s="20">
        <v>2.6144230332873235</v>
      </c>
      <c r="L24" s="20">
        <v>-14.838608373598561</v>
      </c>
      <c r="M24" s="20">
        <v>1.651240653283665</v>
      </c>
      <c r="N24" s="20">
        <v>6.0390081604034407</v>
      </c>
      <c r="O24" s="20">
        <v>3.8438647490633713</v>
      </c>
      <c r="P24" s="20">
        <v>3.5500728427048784</v>
      </c>
      <c r="Q24" s="20">
        <v>3.5370098790161109</v>
      </c>
      <c r="R24" s="20">
        <v>2.0245839546918205</v>
      </c>
      <c r="S24" s="20">
        <v>2.5188282730717759</v>
      </c>
      <c r="T24" s="20">
        <v>4.2825969512076085</v>
      </c>
      <c r="U24" s="20">
        <v>3.9933103279532673</v>
      </c>
      <c r="V24" s="20">
        <v>4.6656783812234011</v>
      </c>
      <c r="W24" s="20">
        <v>-2.4612495291677305E-2</v>
      </c>
      <c r="X24" s="20">
        <v>6.2847100386092052</v>
      </c>
      <c r="Y24" s="21">
        <v>2.4401754649897356</v>
      </c>
      <c r="AA24" s="4" t="s">
        <v>20</v>
      </c>
      <c r="AB24" s="117">
        <v>6.526108902488062E-2</v>
      </c>
      <c r="AC24" s="118">
        <v>6.7514145759237601E-2</v>
      </c>
      <c r="AD24" s="118">
        <v>0.10565956988761954</v>
      </c>
      <c r="AE24" s="118">
        <v>6.5694901175359352E-2</v>
      </c>
      <c r="AF24" s="118">
        <v>7.7323676036054542E-2</v>
      </c>
      <c r="AG24" s="118">
        <v>7.4141213354571536E-2</v>
      </c>
      <c r="AH24" s="118">
        <v>0.11107480141050147</v>
      </c>
      <c r="AI24" s="118">
        <v>2.6144230332873233E-2</v>
      </c>
      <c r="AJ24" s="118">
        <v>-0.14838608373598561</v>
      </c>
      <c r="AK24" s="118">
        <v>1.651240653283665E-2</v>
      </c>
      <c r="AL24" s="118">
        <v>6.0390081604034404E-2</v>
      </c>
      <c r="AM24" s="118">
        <v>3.8438647490633714E-2</v>
      </c>
      <c r="AN24" s="118">
        <v>3.5500728427048787E-2</v>
      </c>
      <c r="AO24" s="118">
        <v>3.5370098790161106E-2</v>
      </c>
      <c r="AP24" s="118">
        <v>2.0245839546918207E-2</v>
      </c>
      <c r="AQ24" s="118">
        <v>2.518828273071776E-2</v>
      </c>
      <c r="AR24" s="118">
        <v>4.2825969512076088E-2</v>
      </c>
      <c r="AS24" s="118">
        <v>3.9933103279532672E-2</v>
      </c>
      <c r="AT24" s="118">
        <v>4.665678381223401E-2</v>
      </c>
      <c r="AU24" s="118">
        <v>-2.4612495291677307E-4</v>
      </c>
      <c r="AV24" s="118">
        <v>6.284710038609205E-2</v>
      </c>
      <c r="AW24" s="119">
        <v>2.4401754649897356E-2</v>
      </c>
      <c r="AX24" s="123"/>
    </row>
    <row r="25" spans="3:50" x14ac:dyDescent="0.2">
      <c r="C25" s="4" t="s">
        <v>21</v>
      </c>
      <c r="D25" s="27">
        <v>3.0743549992987624</v>
      </c>
      <c r="E25" s="20">
        <v>3.2254168997207984</v>
      </c>
      <c r="F25" s="20">
        <v>2.6193785793916504</v>
      </c>
      <c r="G25" s="20">
        <v>4.2318913073558235</v>
      </c>
      <c r="H25" s="20">
        <v>2.4828747481147246</v>
      </c>
      <c r="I25" s="20">
        <v>6.0167150440274071</v>
      </c>
      <c r="J25" s="20">
        <v>8.0986676066054031</v>
      </c>
      <c r="K25" s="20">
        <v>-0.30017619444267041</v>
      </c>
      <c r="L25" s="20">
        <v>-3.2389540268318768</v>
      </c>
      <c r="M25" s="20">
        <v>3.7604135925509468</v>
      </c>
      <c r="N25" s="20">
        <v>1.0442986945573125</v>
      </c>
      <c r="O25" s="20">
        <v>1.6499020297865172</v>
      </c>
      <c r="P25" s="20">
        <v>3.1717904991600534</v>
      </c>
      <c r="Q25" s="20">
        <v>2.6230860157719178</v>
      </c>
      <c r="R25" s="20">
        <v>2.2697844841956538</v>
      </c>
      <c r="S25" s="20">
        <v>4.9781904368162913</v>
      </c>
      <c r="T25" s="20">
        <v>1.3171876629367745</v>
      </c>
      <c r="U25" s="20">
        <v>1.219321918563594</v>
      </c>
      <c r="V25" s="20">
        <v>2.9158479150004979</v>
      </c>
      <c r="W25" s="20">
        <v>-0.90982979888671878</v>
      </c>
      <c r="X25" s="20">
        <v>7.1684019869774858</v>
      </c>
      <c r="Y25" s="21">
        <v>1.3801858908320668</v>
      </c>
      <c r="AA25" s="4" t="s">
        <v>21</v>
      </c>
      <c r="AB25" s="117">
        <v>3.0743549992987625E-2</v>
      </c>
      <c r="AC25" s="118">
        <v>3.2254168997207983E-2</v>
      </c>
      <c r="AD25" s="118">
        <v>2.6193785793916503E-2</v>
      </c>
      <c r="AE25" s="118">
        <v>4.2318913073558236E-2</v>
      </c>
      <c r="AF25" s="118">
        <v>2.4828747481147245E-2</v>
      </c>
      <c r="AG25" s="118">
        <v>6.016715044027407E-2</v>
      </c>
      <c r="AH25" s="118">
        <v>8.0986676066054031E-2</v>
      </c>
      <c r="AI25" s="118">
        <v>-3.0017619444267039E-3</v>
      </c>
      <c r="AJ25" s="118">
        <v>-3.2389540268318771E-2</v>
      </c>
      <c r="AK25" s="118">
        <v>3.7604135925509465E-2</v>
      </c>
      <c r="AL25" s="118">
        <v>1.0442986945573125E-2</v>
      </c>
      <c r="AM25" s="118">
        <v>1.6499020297865173E-2</v>
      </c>
      <c r="AN25" s="118">
        <v>3.1717904991600536E-2</v>
      </c>
      <c r="AO25" s="118">
        <v>2.623086015771918E-2</v>
      </c>
      <c r="AP25" s="118">
        <v>2.2697844841956537E-2</v>
      </c>
      <c r="AQ25" s="118">
        <v>4.9781904368162912E-2</v>
      </c>
      <c r="AR25" s="118">
        <v>1.3171876629367744E-2</v>
      </c>
      <c r="AS25" s="118">
        <v>1.2193219185635939E-2</v>
      </c>
      <c r="AT25" s="118">
        <v>2.9158479150004978E-2</v>
      </c>
      <c r="AU25" s="118">
        <v>-9.0982979888671878E-3</v>
      </c>
      <c r="AV25" s="118">
        <v>7.1684019869774851E-2</v>
      </c>
      <c r="AW25" s="119">
        <v>1.3801858908320667E-2</v>
      </c>
      <c r="AX25" s="123"/>
    </row>
    <row r="26" spans="3:50" x14ac:dyDescent="0.2">
      <c r="C26" s="4" t="s">
        <v>22</v>
      </c>
      <c r="D26" s="27">
        <v>-1.1746966503255436</v>
      </c>
      <c r="E26" s="20">
        <v>2.5652636837323968</v>
      </c>
      <c r="F26" s="20">
        <v>4.0740675894993927</v>
      </c>
      <c r="G26" s="20">
        <v>0.14026853724020327</v>
      </c>
      <c r="H26" s="20">
        <v>3.3835937218324119</v>
      </c>
      <c r="I26" s="20">
        <v>2.5101427649190526</v>
      </c>
      <c r="J26" s="20">
        <v>4.7747058021245294</v>
      </c>
      <c r="K26" s="20">
        <v>3.8263591660248011</v>
      </c>
      <c r="L26" s="20">
        <v>-1.1338736546004924</v>
      </c>
      <c r="M26" s="20">
        <v>5.5436400107221999</v>
      </c>
      <c r="N26" s="20">
        <v>0.46705056425271607</v>
      </c>
      <c r="O26" s="20">
        <v>4.1177063760577539</v>
      </c>
      <c r="P26" s="20">
        <v>5.4733559142289891</v>
      </c>
      <c r="Q26" s="20">
        <v>7.6335384644276019</v>
      </c>
      <c r="R26" s="20">
        <v>9.6081323482307965</v>
      </c>
      <c r="S26" s="20">
        <v>3.381450475867382</v>
      </c>
      <c r="T26" s="20">
        <v>10.869269231932591</v>
      </c>
      <c r="U26" s="20">
        <v>7.4162698234448783</v>
      </c>
      <c r="V26" s="20">
        <v>7.0587272892438335</v>
      </c>
      <c r="W26" s="20">
        <v>-8.0779728714877308</v>
      </c>
      <c r="X26" s="20">
        <v>12.297966778842977</v>
      </c>
      <c r="Y26" s="21">
        <v>6.9157921651433583</v>
      </c>
      <c r="AA26" s="4" t="s">
        <v>22</v>
      </c>
      <c r="AB26" s="117">
        <v>-1.1746966503255437E-2</v>
      </c>
      <c r="AC26" s="118">
        <v>2.5652636837323967E-2</v>
      </c>
      <c r="AD26" s="118">
        <v>4.074067589499393E-2</v>
      </c>
      <c r="AE26" s="118">
        <v>1.4026853724020327E-3</v>
      </c>
      <c r="AF26" s="118">
        <v>3.3835937218324119E-2</v>
      </c>
      <c r="AG26" s="118">
        <v>2.5101427649190527E-2</v>
      </c>
      <c r="AH26" s="118">
        <v>4.7747058021245292E-2</v>
      </c>
      <c r="AI26" s="118">
        <v>3.8263591660248009E-2</v>
      </c>
      <c r="AJ26" s="118">
        <v>-1.1338736546004924E-2</v>
      </c>
      <c r="AK26" s="118">
        <v>5.5436400107221999E-2</v>
      </c>
      <c r="AL26" s="118">
        <v>4.670505642527161E-3</v>
      </c>
      <c r="AM26" s="118">
        <v>4.1177063760577538E-2</v>
      </c>
      <c r="AN26" s="118">
        <v>5.4733559142289889E-2</v>
      </c>
      <c r="AO26" s="118">
        <v>7.6335384644276014E-2</v>
      </c>
      <c r="AP26" s="118">
        <v>9.6081323482307968E-2</v>
      </c>
      <c r="AQ26" s="118">
        <v>3.381450475867382E-2</v>
      </c>
      <c r="AR26" s="118">
        <v>0.10869269231932592</v>
      </c>
      <c r="AS26" s="118">
        <v>7.4162698234448779E-2</v>
      </c>
      <c r="AT26" s="118">
        <v>7.0587272892438338E-2</v>
      </c>
      <c r="AU26" s="118">
        <v>-8.0779728714877305E-2</v>
      </c>
      <c r="AV26" s="118">
        <v>0.12297966778842977</v>
      </c>
      <c r="AW26" s="119">
        <v>6.9157921651433585E-2</v>
      </c>
      <c r="AX26" s="123"/>
    </row>
    <row r="27" spans="3:50" x14ac:dyDescent="0.2">
      <c r="C27" s="4" t="s">
        <v>23</v>
      </c>
      <c r="D27" s="27">
        <v>2.0671304605461813</v>
      </c>
      <c r="E27" s="20">
        <v>1.3775570014649645</v>
      </c>
      <c r="F27" s="20">
        <v>0.94490939111871342</v>
      </c>
      <c r="G27" s="20">
        <v>4.0145880170972816</v>
      </c>
      <c r="H27" s="20">
        <v>2.685122890822484</v>
      </c>
      <c r="I27" s="20">
        <v>2.4614731337032794</v>
      </c>
      <c r="J27" s="20">
        <v>2.9140399860717423</v>
      </c>
      <c r="K27" s="20">
        <v>0.48191954123197434</v>
      </c>
      <c r="L27" s="20">
        <v>-1.940364695051116</v>
      </c>
      <c r="M27" s="20">
        <v>0.78705184549544072</v>
      </c>
      <c r="N27" s="20">
        <v>1.1056560273372753</v>
      </c>
      <c r="O27" s="20">
        <v>2.7179592667898191</v>
      </c>
      <c r="P27" s="20">
        <v>1.0161908240927175</v>
      </c>
      <c r="Q27" s="20">
        <v>2.0481319985508435</v>
      </c>
      <c r="R27" s="20">
        <v>1.8573397264330254</v>
      </c>
      <c r="S27" s="20">
        <v>1.1647242349728515</v>
      </c>
      <c r="T27" s="20">
        <v>2.4637462851014647</v>
      </c>
      <c r="U27" s="20">
        <v>0.828900664137592</v>
      </c>
      <c r="V27" s="20">
        <v>1.1237778743679741</v>
      </c>
      <c r="W27" s="20">
        <v>-1.2781717845225984</v>
      </c>
      <c r="X27" s="20">
        <v>3.9086867768941715</v>
      </c>
      <c r="Y27" s="21">
        <v>3.0158894796581421</v>
      </c>
      <c r="AA27" s="4" t="s">
        <v>23</v>
      </c>
      <c r="AB27" s="117">
        <v>2.0671304605461814E-2</v>
      </c>
      <c r="AC27" s="118">
        <v>1.3775570014649645E-2</v>
      </c>
      <c r="AD27" s="118">
        <v>9.4490939111871348E-3</v>
      </c>
      <c r="AE27" s="118">
        <v>4.0145880170972814E-2</v>
      </c>
      <c r="AF27" s="118">
        <v>2.685122890822484E-2</v>
      </c>
      <c r="AG27" s="118">
        <v>2.4614731337032795E-2</v>
      </c>
      <c r="AH27" s="118">
        <v>2.9140399860717422E-2</v>
      </c>
      <c r="AI27" s="118">
        <v>4.8191954123197435E-3</v>
      </c>
      <c r="AJ27" s="118">
        <v>-1.9403646950511159E-2</v>
      </c>
      <c r="AK27" s="118">
        <v>7.8705184549544074E-3</v>
      </c>
      <c r="AL27" s="118">
        <v>1.1056560273372753E-2</v>
      </c>
      <c r="AM27" s="118">
        <v>2.7179592667898191E-2</v>
      </c>
      <c r="AN27" s="118">
        <v>1.0161908240927175E-2</v>
      </c>
      <c r="AO27" s="118">
        <v>2.0481319985508437E-2</v>
      </c>
      <c r="AP27" s="118">
        <v>1.8573397264330254E-2</v>
      </c>
      <c r="AQ27" s="118">
        <v>1.1647242349728516E-2</v>
      </c>
      <c r="AR27" s="118">
        <v>2.4637462851014647E-2</v>
      </c>
      <c r="AS27" s="118">
        <v>8.2890066413759192E-3</v>
      </c>
      <c r="AT27" s="118">
        <v>1.123777874367974E-2</v>
      </c>
      <c r="AU27" s="118">
        <v>-1.2781717845225984E-2</v>
      </c>
      <c r="AV27" s="118">
        <v>3.9086867768941713E-2</v>
      </c>
      <c r="AW27" s="119">
        <v>3.0158894796581421E-2</v>
      </c>
      <c r="AX27" s="123"/>
    </row>
    <row r="28" spans="3:50" x14ac:dyDescent="0.2">
      <c r="C28" s="4" t="s">
        <v>24</v>
      </c>
      <c r="D28" s="27">
        <v>2.3269550869925837</v>
      </c>
      <c r="E28" s="20">
        <v>0.21727359494956033</v>
      </c>
      <c r="F28" s="20">
        <v>0.15564589801701345</v>
      </c>
      <c r="G28" s="20">
        <v>1.9849457142215243</v>
      </c>
      <c r="H28" s="20">
        <v>2.0508761081388087</v>
      </c>
      <c r="I28" s="20">
        <v>3.4609889541150238</v>
      </c>
      <c r="J28" s="20">
        <v>3.7728425207388199</v>
      </c>
      <c r="K28" s="20">
        <v>2.1703248513360336</v>
      </c>
      <c r="L28" s="20">
        <v>-3.66688393735825</v>
      </c>
      <c r="M28" s="20">
        <v>1.3427393363655256</v>
      </c>
      <c r="N28" s="20">
        <v>1.5511893124465104</v>
      </c>
      <c r="O28" s="20">
        <v>-1.0303539914843611</v>
      </c>
      <c r="P28" s="20">
        <v>-0.13017528844991944</v>
      </c>
      <c r="Q28" s="20">
        <v>1.4233953951008402</v>
      </c>
      <c r="R28" s="20">
        <v>1.95916972105708</v>
      </c>
      <c r="S28" s="20">
        <v>2.1917137192612302</v>
      </c>
      <c r="T28" s="20">
        <v>2.9109025131500488</v>
      </c>
      <c r="U28" s="20">
        <v>2.3609150947851276</v>
      </c>
      <c r="V28" s="20">
        <v>1.9555884157404648</v>
      </c>
      <c r="W28" s="20">
        <v>-3.8860839181960927</v>
      </c>
      <c r="X28" s="20">
        <v>6.1918571042711648</v>
      </c>
      <c r="Y28" s="21">
        <v>4.3289183178719668</v>
      </c>
      <c r="AA28" s="4" t="s">
        <v>24</v>
      </c>
      <c r="AB28" s="117">
        <v>2.3269550869925836E-2</v>
      </c>
      <c r="AC28" s="118">
        <v>2.1727359494956035E-3</v>
      </c>
      <c r="AD28" s="118">
        <v>1.5564589801701344E-3</v>
      </c>
      <c r="AE28" s="118">
        <v>1.9849457142215244E-2</v>
      </c>
      <c r="AF28" s="118">
        <v>2.0508761081388088E-2</v>
      </c>
      <c r="AG28" s="118">
        <v>3.4609889541150241E-2</v>
      </c>
      <c r="AH28" s="118">
        <v>3.77284252073882E-2</v>
      </c>
      <c r="AI28" s="118">
        <v>2.1703248513360335E-2</v>
      </c>
      <c r="AJ28" s="118">
        <v>-3.66688393735825E-2</v>
      </c>
      <c r="AK28" s="118">
        <v>1.3427393363655256E-2</v>
      </c>
      <c r="AL28" s="118">
        <v>1.5511893124465104E-2</v>
      </c>
      <c r="AM28" s="118">
        <v>-1.0303539914843611E-2</v>
      </c>
      <c r="AN28" s="118">
        <v>-1.3017528844991944E-3</v>
      </c>
      <c r="AO28" s="118">
        <v>1.4233953951008403E-2</v>
      </c>
      <c r="AP28" s="118">
        <v>1.9591697210570799E-2</v>
      </c>
      <c r="AQ28" s="118">
        <v>2.1917137192612301E-2</v>
      </c>
      <c r="AR28" s="118">
        <v>2.9109025131500488E-2</v>
      </c>
      <c r="AS28" s="118">
        <v>2.3609150947851276E-2</v>
      </c>
      <c r="AT28" s="118">
        <v>1.9555884157404647E-2</v>
      </c>
      <c r="AU28" s="118">
        <v>-3.8860839181960927E-2</v>
      </c>
      <c r="AV28" s="118">
        <v>6.1918571042711645E-2</v>
      </c>
      <c r="AW28" s="119">
        <v>4.3289183178719666E-2</v>
      </c>
      <c r="AX28" s="123"/>
    </row>
    <row r="29" spans="3:50" x14ac:dyDescent="0.2">
      <c r="C29" s="4" t="s">
        <v>36</v>
      </c>
      <c r="D29" s="27">
        <v>1.2585694606656972</v>
      </c>
      <c r="E29" s="20">
        <v>2.0358630412627292</v>
      </c>
      <c r="F29" s="20">
        <v>3.498391213402499</v>
      </c>
      <c r="G29" s="20">
        <v>4.9828445698604895</v>
      </c>
      <c r="H29" s="20">
        <v>3.5068346143592066</v>
      </c>
      <c r="I29" s="20">
        <v>6.1311364585550905</v>
      </c>
      <c r="J29" s="20">
        <v>7.0615346335674616</v>
      </c>
      <c r="K29" s="20">
        <v>4.1999812644494199</v>
      </c>
      <c r="L29" s="20">
        <v>2.8321840531889677</v>
      </c>
      <c r="M29" s="20">
        <v>2.9346381805283244</v>
      </c>
      <c r="N29" s="20">
        <v>5.0421878829294258</v>
      </c>
      <c r="O29" s="20">
        <v>1.5452215712560928</v>
      </c>
      <c r="P29" s="20">
        <v>0.85655708060644997</v>
      </c>
      <c r="Q29" s="20">
        <v>3.8369584935179688</v>
      </c>
      <c r="R29" s="20">
        <v>4.3832986350727623</v>
      </c>
      <c r="S29" s="20">
        <v>2.9535088416771771</v>
      </c>
      <c r="T29" s="20">
        <v>5.1400175740944576</v>
      </c>
      <c r="U29" s="20">
        <v>5.945208477054976</v>
      </c>
      <c r="V29" s="20">
        <v>4.4499878787878799</v>
      </c>
      <c r="W29" s="20">
        <v>-2.0200707335765458</v>
      </c>
      <c r="X29" s="20">
        <v>6.9349803838706521</v>
      </c>
      <c r="Y29" s="21">
        <v>5.2603644251319395</v>
      </c>
      <c r="AA29" s="4" t="s">
        <v>36</v>
      </c>
      <c r="AB29" s="117">
        <v>1.2585694606656973E-2</v>
      </c>
      <c r="AC29" s="118">
        <v>2.0358630412627293E-2</v>
      </c>
      <c r="AD29" s="118">
        <v>3.4983912134024991E-2</v>
      </c>
      <c r="AE29" s="118">
        <v>4.9828445698604895E-2</v>
      </c>
      <c r="AF29" s="118">
        <v>3.5068346143592069E-2</v>
      </c>
      <c r="AG29" s="118">
        <v>6.1311364585550907E-2</v>
      </c>
      <c r="AH29" s="118">
        <v>7.0615346335674622E-2</v>
      </c>
      <c r="AI29" s="118">
        <v>4.1999812644494199E-2</v>
      </c>
      <c r="AJ29" s="118">
        <v>2.8321840531889676E-2</v>
      </c>
      <c r="AK29" s="118">
        <v>2.9346381805283244E-2</v>
      </c>
      <c r="AL29" s="118">
        <v>5.0421878829294255E-2</v>
      </c>
      <c r="AM29" s="118">
        <v>1.5452215712560929E-2</v>
      </c>
      <c r="AN29" s="118">
        <v>8.5655708060644997E-3</v>
      </c>
      <c r="AO29" s="118">
        <v>3.8369584935179689E-2</v>
      </c>
      <c r="AP29" s="118">
        <v>4.3832986350727625E-2</v>
      </c>
      <c r="AQ29" s="118">
        <v>2.9535088416771771E-2</v>
      </c>
      <c r="AR29" s="118">
        <v>5.1400175740944576E-2</v>
      </c>
      <c r="AS29" s="118">
        <v>5.9452084770549758E-2</v>
      </c>
      <c r="AT29" s="118">
        <v>4.4499878787878797E-2</v>
      </c>
      <c r="AU29" s="118">
        <v>-2.0200707335765459E-2</v>
      </c>
      <c r="AV29" s="118">
        <v>6.9349803838706522E-2</v>
      </c>
      <c r="AW29" s="119">
        <v>5.2603644251319394E-2</v>
      </c>
      <c r="AX29" s="123"/>
    </row>
    <row r="30" spans="3:50" x14ac:dyDescent="0.2">
      <c r="C30" s="4" t="s">
        <v>25</v>
      </c>
      <c r="D30" s="27">
        <v>1.9436722958495949</v>
      </c>
      <c r="E30" s="20">
        <v>0.77092402429121876</v>
      </c>
      <c r="F30" s="20">
        <v>-0.93052119262306121</v>
      </c>
      <c r="G30" s="20">
        <v>1.788735681571211</v>
      </c>
      <c r="H30" s="20">
        <v>0.78184821592743958</v>
      </c>
      <c r="I30" s="20">
        <v>1.6250341762967366</v>
      </c>
      <c r="J30" s="20">
        <v>2.506579645517732</v>
      </c>
      <c r="K30" s="20">
        <v>0.31924792506308108</v>
      </c>
      <c r="L30" s="20">
        <v>-3.1220794203332076</v>
      </c>
      <c r="M30" s="20">
        <v>1.7376254759056593</v>
      </c>
      <c r="N30" s="20">
        <v>-1.6961647806150353</v>
      </c>
      <c r="O30" s="20">
        <v>-4.0572936076956125</v>
      </c>
      <c r="P30" s="20">
        <v>-0.92264467452788779</v>
      </c>
      <c r="Q30" s="20">
        <v>0.79219030187536532</v>
      </c>
      <c r="R30" s="20">
        <v>1.7920460455598288</v>
      </c>
      <c r="S30" s="20">
        <v>2.0194853956131169</v>
      </c>
      <c r="T30" s="20">
        <v>3.5063452848123973</v>
      </c>
      <c r="U30" s="20">
        <v>2.8493259343617865</v>
      </c>
      <c r="V30" s="20">
        <v>2.6827599211807609</v>
      </c>
      <c r="W30" s="20">
        <v>-8.3005165411776005</v>
      </c>
      <c r="X30" s="20">
        <v>5.7374372185433913</v>
      </c>
      <c r="Y30" s="21">
        <v>6.8275108759406891</v>
      </c>
      <c r="AA30" s="4" t="s">
        <v>25</v>
      </c>
      <c r="AB30" s="117">
        <v>1.9436722958495949E-2</v>
      </c>
      <c r="AC30" s="118">
        <v>7.7092402429121878E-3</v>
      </c>
      <c r="AD30" s="118">
        <v>-9.305211926230612E-3</v>
      </c>
      <c r="AE30" s="118">
        <v>1.7887356815712109E-2</v>
      </c>
      <c r="AF30" s="118">
        <v>7.8184821592743956E-3</v>
      </c>
      <c r="AG30" s="118">
        <v>1.6250341762967368E-2</v>
      </c>
      <c r="AH30" s="118">
        <v>2.5065796455177321E-2</v>
      </c>
      <c r="AI30" s="118">
        <v>3.192479250630811E-3</v>
      </c>
      <c r="AJ30" s="118">
        <v>-3.1220794203332076E-2</v>
      </c>
      <c r="AK30" s="118">
        <v>1.7376254759056593E-2</v>
      </c>
      <c r="AL30" s="118">
        <v>-1.6961647806150351E-2</v>
      </c>
      <c r="AM30" s="118">
        <v>-4.0572936076956126E-2</v>
      </c>
      <c r="AN30" s="118">
        <v>-9.2264467452788778E-3</v>
      </c>
      <c r="AO30" s="118">
        <v>7.9219030187536524E-3</v>
      </c>
      <c r="AP30" s="118">
        <v>1.7920460455598287E-2</v>
      </c>
      <c r="AQ30" s="118">
        <v>2.0194853956131169E-2</v>
      </c>
      <c r="AR30" s="118">
        <v>3.5063452848123976E-2</v>
      </c>
      <c r="AS30" s="118">
        <v>2.8493259343617863E-2</v>
      </c>
      <c r="AT30" s="118">
        <v>2.682759921180761E-2</v>
      </c>
      <c r="AU30" s="118">
        <v>-8.3005165411776008E-2</v>
      </c>
      <c r="AV30" s="118">
        <v>5.7374372185433911E-2</v>
      </c>
      <c r="AW30" s="119">
        <v>6.8275108759406886E-2</v>
      </c>
      <c r="AX30" s="123"/>
    </row>
    <row r="31" spans="3:50" x14ac:dyDescent="0.2">
      <c r="C31" s="4" t="s">
        <v>26</v>
      </c>
      <c r="D31" s="27">
        <v>2.5787410460364981</v>
      </c>
      <c r="E31" s="20">
        <v>1.7919856160727221</v>
      </c>
      <c r="F31" s="20">
        <v>3.1465725283096333</v>
      </c>
      <c r="G31" s="20">
        <v>2.4264965491200172</v>
      </c>
      <c r="H31" s="20">
        <v>2.7388424037973351</v>
      </c>
      <c r="I31" s="20">
        <v>2.3862753679297413</v>
      </c>
      <c r="J31" s="20">
        <v>2.6203312221865644</v>
      </c>
      <c r="K31" s="20">
        <v>-0.22572697476458359</v>
      </c>
      <c r="L31" s="20">
        <v>-4.6149574024255173</v>
      </c>
      <c r="M31" s="20">
        <v>2.2386886338141494</v>
      </c>
      <c r="N31" s="20">
        <v>1.1451015409866159</v>
      </c>
      <c r="O31" s="20">
        <v>1.5129367492999108</v>
      </c>
      <c r="P31" s="20">
        <v>1.7923222159081291</v>
      </c>
      <c r="Q31" s="20">
        <v>3.1957824656192173</v>
      </c>
      <c r="R31" s="20">
        <v>2.220258322227096</v>
      </c>
      <c r="S31" s="20">
        <v>1.9210634135701952</v>
      </c>
      <c r="T31" s="20">
        <v>2.6550696681192818</v>
      </c>
      <c r="U31" s="20">
        <v>1.4037920858856836</v>
      </c>
      <c r="V31" s="20">
        <v>1.6416109962887617</v>
      </c>
      <c r="W31" s="20">
        <v>-10.359900818779863</v>
      </c>
      <c r="X31" s="20">
        <v>8.6749041144257291</v>
      </c>
      <c r="Y31" s="21">
        <v>4.346561400891531</v>
      </c>
      <c r="AA31" s="4" t="s">
        <v>26</v>
      </c>
      <c r="AB31" s="117">
        <v>2.5787410460364982E-2</v>
      </c>
      <c r="AC31" s="118">
        <v>1.7919856160727221E-2</v>
      </c>
      <c r="AD31" s="118">
        <v>3.1465725283096331E-2</v>
      </c>
      <c r="AE31" s="118">
        <v>2.4264965491200174E-2</v>
      </c>
      <c r="AF31" s="118">
        <v>2.7388424037973352E-2</v>
      </c>
      <c r="AG31" s="118">
        <v>2.3862753679297414E-2</v>
      </c>
      <c r="AH31" s="118">
        <v>2.6203312221865643E-2</v>
      </c>
      <c r="AI31" s="118">
        <v>-2.257269747645836E-3</v>
      </c>
      <c r="AJ31" s="118">
        <v>-4.6149574024255173E-2</v>
      </c>
      <c r="AK31" s="118">
        <v>2.2386886338141496E-2</v>
      </c>
      <c r="AL31" s="118">
        <v>1.1451015409866159E-2</v>
      </c>
      <c r="AM31" s="118">
        <v>1.5129367492999108E-2</v>
      </c>
      <c r="AN31" s="118">
        <v>1.7923222159081292E-2</v>
      </c>
      <c r="AO31" s="118">
        <v>3.1957824656192173E-2</v>
      </c>
      <c r="AP31" s="118">
        <v>2.220258322227096E-2</v>
      </c>
      <c r="AQ31" s="118">
        <v>1.921063413570195E-2</v>
      </c>
      <c r="AR31" s="118">
        <v>2.655069668119282E-2</v>
      </c>
      <c r="AS31" s="118">
        <v>1.4037920858856835E-2</v>
      </c>
      <c r="AT31" s="118">
        <v>1.6416109962887619E-2</v>
      </c>
      <c r="AU31" s="118">
        <v>-0.10359900818779863</v>
      </c>
      <c r="AV31" s="118">
        <v>8.6749041144257286E-2</v>
      </c>
      <c r="AW31" s="119">
        <v>4.3465614008915313E-2</v>
      </c>
      <c r="AX31" s="123"/>
    </row>
    <row r="32" spans="3:50" x14ac:dyDescent="0.2">
      <c r="C32" s="4" t="s">
        <v>27</v>
      </c>
      <c r="D32" s="27">
        <v>3.0429765625704164</v>
      </c>
      <c r="E32" s="20">
        <v>1.5698553282220189</v>
      </c>
      <c r="F32" s="20">
        <v>3.5836884588041755</v>
      </c>
      <c r="G32" s="20">
        <v>4.8142610012695854</v>
      </c>
      <c r="H32" s="20">
        <v>6.6016175298895092</v>
      </c>
      <c r="I32" s="20">
        <v>6.7669326812542749</v>
      </c>
      <c r="J32" s="20">
        <v>5.5703388592102527</v>
      </c>
      <c r="K32" s="20">
        <v>2.6864119509276208</v>
      </c>
      <c r="L32" s="20">
        <v>-4.6573310917175519</v>
      </c>
      <c r="M32" s="20">
        <v>2.4349021590451798</v>
      </c>
      <c r="N32" s="20">
        <v>1.7603596244522208</v>
      </c>
      <c r="O32" s="20">
        <v>-0.78500429900361723</v>
      </c>
      <c r="P32" s="20">
        <v>-4.5903673551521251E-2</v>
      </c>
      <c r="Q32" s="20">
        <v>2.2621028970807799</v>
      </c>
      <c r="R32" s="20">
        <v>5.3883808381530685</v>
      </c>
      <c r="S32" s="20">
        <v>2.5372845203138041</v>
      </c>
      <c r="T32" s="20">
        <v>5.1687243041307056</v>
      </c>
      <c r="U32" s="20">
        <v>3.2200880695510534</v>
      </c>
      <c r="V32" s="20">
        <v>3.0298786634527914</v>
      </c>
      <c r="W32" s="20">
        <v>-5.5029679612508886</v>
      </c>
      <c r="X32" s="20">
        <v>3.55302130899085</v>
      </c>
      <c r="Y32" s="21">
        <v>2.3510035396153484</v>
      </c>
      <c r="AA32" s="4" t="s">
        <v>27</v>
      </c>
      <c r="AB32" s="117">
        <v>3.0429765625704163E-2</v>
      </c>
      <c r="AC32" s="118">
        <v>1.5698553282220189E-2</v>
      </c>
      <c r="AD32" s="118">
        <v>3.5836884588041754E-2</v>
      </c>
      <c r="AE32" s="118">
        <v>4.8142610012695854E-2</v>
      </c>
      <c r="AF32" s="118">
        <v>6.6016175298895086E-2</v>
      </c>
      <c r="AG32" s="118">
        <v>6.7669326812542743E-2</v>
      </c>
      <c r="AH32" s="118">
        <v>5.5703388592102526E-2</v>
      </c>
      <c r="AI32" s="118">
        <v>2.6864119509276207E-2</v>
      </c>
      <c r="AJ32" s="118">
        <v>-4.6573310917175516E-2</v>
      </c>
      <c r="AK32" s="118">
        <v>2.4349021590451797E-2</v>
      </c>
      <c r="AL32" s="118">
        <v>1.7603596244522207E-2</v>
      </c>
      <c r="AM32" s="118">
        <v>-7.8500429900361726E-3</v>
      </c>
      <c r="AN32" s="118">
        <v>-4.590367355152125E-4</v>
      </c>
      <c r="AO32" s="118">
        <v>2.26210289708078E-2</v>
      </c>
      <c r="AP32" s="118">
        <v>5.3883808381530687E-2</v>
      </c>
      <c r="AQ32" s="118">
        <v>2.5372845203138043E-2</v>
      </c>
      <c r="AR32" s="118">
        <v>5.1687243041307056E-2</v>
      </c>
      <c r="AS32" s="118">
        <v>3.2200880695510532E-2</v>
      </c>
      <c r="AT32" s="118">
        <v>3.0298786634527914E-2</v>
      </c>
      <c r="AU32" s="118">
        <v>-5.5029679612508889E-2</v>
      </c>
      <c r="AV32" s="118">
        <v>3.5530213089908502E-2</v>
      </c>
      <c r="AW32" s="119">
        <v>2.3510035396153484E-2</v>
      </c>
      <c r="AX32" s="123"/>
    </row>
    <row r="33" spans="3:50" x14ac:dyDescent="0.2">
      <c r="C33" s="4" t="s">
        <v>28</v>
      </c>
      <c r="D33" s="27">
        <v>5.2181362567370826</v>
      </c>
      <c r="E33" s="20">
        <v>5.7029916504377098</v>
      </c>
      <c r="F33" s="20">
        <v>2.3411473291952092</v>
      </c>
      <c r="G33" s="20">
        <v>10.428113018097648</v>
      </c>
      <c r="H33" s="20">
        <v>4.6681480508486999</v>
      </c>
      <c r="I33" s="20">
        <v>8.0288110759916265</v>
      </c>
      <c r="J33" s="20">
        <v>7.2338077436280486</v>
      </c>
      <c r="K33" s="20">
        <v>9.3074671707733785</v>
      </c>
      <c r="L33" s="20">
        <v>-5.5173944080543862</v>
      </c>
      <c r="M33" s="20">
        <v>-3.901236280186211</v>
      </c>
      <c r="N33" s="20">
        <v>4.5170869643391427</v>
      </c>
      <c r="O33" s="20">
        <v>1.9249932624075399</v>
      </c>
      <c r="P33" s="20">
        <v>0.26996387863380278</v>
      </c>
      <c r="Q33" s="20">
        <v>4.1206749631981268</v>
      </c>
      <c r="R33" s="20">
        <v>3.1605038704108921</v>
      </c>
      <c r="S33" s="20">
        <v>2.8575460568876991</v>
      </c>
      <c r="T33" s="20">
        <v>8.196506503096245</v>
      </c>
      <c r="U33" s="20">
        <v>6.0290190412821403</v>
      </c>
      <c r="V33" s="20">
        <v>3.8531638334821139</v>
      </c>
      <c r="W33" s="20">
        <v>-3.6775107912179692</v>
      </c>
      <c r="X33" s="20">
        <v>5.7088945576632142</v>
      </c>
      <c r="Y33" s="21">
        <v>4.5953609459234599</v>
      </c>
      <c r="AA33" s="4" t="s">
        <v>28</v>
      </c>
      <c r="AB33" s="117">
        <v>5.2181362567370826E-2</v>
      </c>
      <c r="AC33" s="118">
        <v>5.7029916504377096E-2</v>
      </c>
      <c r="AD33" s="118">
        <v>2.3411473291952093E-2</v>
      </c>
      <c r="AE33" s="118">
        <v>0.10428113018097647</v>
      </c>
      <c r="AF33" s="118">
        <v>4.6681480508487E-2</v>
      </c>
      <c r="AG33" s="118">
        <v>8.0288110759916265E-2</v>
      </c>
      <c r="AH33" s="118">
        <v>7.2338077436280485E-2</v>
      </c>
      <c r="AI33" s="118">
        <v>9.3074671707733786E-2</v>
      </c>
      <c r="AJ33" s="118">
        <v>-5.5173944080543859E-2</v>
      </c>
      <c r="AK33" s="118">
        <v>-3.9012362801862113E-2</v>
      </c>
      <c r="AL33" s="118">
        <v>4.5170869643391426E-2</v>
      </c>
      <c r="AM33" s="118">
        <v>1.92499326240754E-2</v>
      </c>
      <c r="AN33" s="118">
        <v>2.699638786338028E-3</v>
      </c>
      <c r="AO33" s="118">
        <v>4.1206749631981267E-2</v>
      </c>
      <c r="AP33" s="118">
        <v>3.1605038704108919E-2</v>
      </c>
      <c r="AQ33" s="118">
        <v>2.8575460568876991E-2</v>
      </c>
      <c r="AR33" s="118">
        <v>8.1965065030962445E-2</v>
      </c>
      <c r="AS33" s="118">
        <v>6.0290190412821403E-2</v>
      </c>
      <c r="AT33" s="118">
        <v>3.8531638334821136E-2</v>
      </c>
      <c r="AU33" s="118">
        <v>-3.6775107912179694E-2</v>
      </c>
      <c r="AV33" s="118">
        <v>5.708894557663214E-2</v>
      </c>
      <c r="AW33" s="119">
        <v>4.5953609459234601E-2</v>
      </c>
      <c r="AX33" s="123"/>
    </row>
    <row r="34" spans="3:50" x14ac:dyDescent="0.2">
      <c r="C34" s="4" t="s">
        <v>39</v>
      </c>
      <c r="D34" s="27">
        <v>5.1000512257256787</v>
      </c>
      <c r="E34" s="20">
        <v>4.6999919091425824</v>
      </c>
      <c r="F34" s="20">
        <v>7.2999523452818948</v>
      </c>
      <c r="G34" s="20">
        <v>7.1999478695485664</v>
      </c>
      <c r="H34" s="20">
        <v>6.3999654479946884</v>
      </c>
      <c r="I34" s="20">
        <v>8.200068254563206</v>
      </c>
      <c r="J34" s="20">
        <v>8.4999777691651133</v>
      </c>
      <c r="K34" s="20">
        <v>5.1999692640495709</v>
      </c>
      <c r="L34" s="20">
        <v>-7.7999939127127504</v>
      </c>
      <c r="M34" s="20">
        <v>4.4999999992067217</v>
      </c>
      <c r="N34" s="20">
        <v>4.3000291856774879</v>
      </c>
      <c r="O34" s="20">
        <v>4.0240861574692133</v>
      </c>
      <c r="P34" s="20">
        <v>1.75542214874298</v>
      </c>
      <c r="Q34" s="20">
        <v>0.73626722176567228</v>
      </c>
      <c r="R34" s="20">
        <v>-1.9727192258040844</v>
      </c>
      <c r="S34" s="20">
        <v>0.19369007126053361</v>
      </c>
      <c r="T34" s="20">
        <v>1.8257900640183351</v>
      </c>
      <c r="U34" s="20">
        <v>2.8072454105960105</v>
      </c>
      <c r="V34" s="20">
        <v>2.198075713350093</v>
      </c>
      <c r="W34" s="20">
        <v>-2.6536545010277308</v>
      </c>
      <c r="X34" s="20">
        <v>5.6142903757834546</v>
      </c>
      <c r="Y34" s="21">
        <v>-2.0697115252773131</v>
      </c>
      <c r="AA34" s="4" t="s">
        <v>39</v>
      </c>
      <c r="AB34" s="117">
        <v>5.100051225725679E-2</v>
      </c>
      <c r="AC34" s="118">
        <v>4.6999919091425826E-2</v>
      </c>
      <c r="AD34" s="118">
        <v>7.2999523452818946E-2</v>
      </c>
      <c r="AE34" s="118">
        <v>7.1999478695485661E-2</v>
      </c>
      <c r="AF34" s="118">
        <v>6.3999654479946877E-2</v>
      </c>
      <c r="AG34" s="118">
        <v>8.2000682545632059E-2</v>
      </c>
      <c r="AH34" s="118">
        <v>8.4999777691651138E-2</v>
      </c>
      <c r="AI34" s="118">
        <v>5.1999692640495712E-2</v>
      </c>
      <c r="AJ34" s="118">
        <v>-7.7999939127127507E-2</v>
      </c>
      <c r="AK34" s="118">
        <v>4.4999999992067219E-2</v>
      </c>
      <c r="AL34" s="118">
        <v>4.3000291856774876E-2</v>
      </c>
      <c r="AM34" s="118">
        <v>4.024086157469213E-2</v>
      </c>
      <c r="AN34" s="118">
        <v>1.75542214874298E-2</v>
      </c>
      <c r="AO34" s="118">
        <v>7.3626722176567232E-3</v>
      </c>
      <c r="AP34" s="118">
        <v>-1.9727192258040843E-2</v>
      </c>
      <c r="AQ34" s="118">
        <v>1.9369007126053361E-3</v>
      </c>
      <c r="AR34" s="118">
        <v>1.8257900640183351E-2</v>
      </c>
      <c r="AS34" s="118">
        <v>2.8072454105960105E-2</v>
      </c>
      <c r="AT34" s="118">
        <v>2.1980757133500929E-2</v>
      </c>
      <c r="AU34" s="118">
        <v>-2.6536545010277308E-2</v>
      </c>
      <c r="AV34" s="118">
        <v>5.6142903757834546E-2</v>
      </c>
      <c r="AW34" s="119">
        <v>-2.0697115252773131E-2</v>
      </c>
      <c r="AX34" s="123"/>
    </row>
    <row r="35" spans="3:50" x14ac:dyDescent="0.2">
      <c r="C35" s="4" t="s">
        <v>29</v>
      </c>
      <c r="D35" s="27">
        <v>3.2537839810897538</v>
      </c>
      <c r="E35" s="20">
        <v>4.509444137870247</v>
      </c>
      <c r="F35" s="20">
        <v>5.4990830769915675</v>
      </c>
      <c r="G35" s="20">
        <v>5.2788807178014423</v>
      </c>
      <c r="H35" s="20">
        <v>6.6234612585053299</v>
      </c>
      <c r="I35" s="20">
        <v>8.4931767453384452</v>
      </c>
      <c r="J35" s="20">
        <v>10.832028812965277</v>
      </c>
      <c r="K35" s="20">
        <v>5.5748863451130006</v>
      </c>
      <c r="L35" s="20">
        <v>-5.4555328671597891</v>
      </c>
      <c r="M35" s="20">
        <v>6.7166327498308505</v>
      </c>
      <c r="N35" s="20">
        <v>2.6714527790951479</v>
      </c>
      <c r="O35" s="20">
        <v>1.3188022455628072</v>
      </c>
      <c r="P35" s="20">
        <v>0.63274000729418844</v>
      </c>
      <c r="Q35" s="20">
        <v>2.6971898070712541</v>
      </c>
      <c r="R35" s="20">
        <v>5.1671816061415399</v>
      </c>
      <c r="S35" s="20">
        <v>1.9439508610233673</v>
      </c>
      <c r="T35" s="20">
        <v>2.9380686778490315</v>
      </c>
      <c r="U35" s="20">
        <v>4.0303897142534879</v>
      </c>
      <c r="V35" s="20">
        <v>2.5112561977637711</v>
      </c>
      <c r="W35" s="20">
        <v>-3.3354988871031281</v>
      </c>
      <c r="X35" s="20">
        <v>4.7891464594186175</v>
      </c>
      <c r="Y35" s="21">
        <v>1.7504481397421188</v>
      </c>
      <c r="AA35" s="4" t="s">
        <v>29</v>
      </c>
      <c r="AB35" s="117">
        <v>3.2537839810897536E-2</v>
      </c>
      <c r="AC35" s="118">
        <v>4.5094441378702471E-2</v>
      </c>
      <c r="AD35" s="118">
        <v>5.4990830769915677E-2</v>
      </c>
      <c r="AE35" s="118">
        <v>5.2788807178014423E-2</v>
      </c>
      <c r="AF35" s="118">
        <v>6.6234612585053296E-2</v>
      </c>
      <c r="AG35" s="118">
        <v>8.4931767453384446E-2</v>
      </c>
      <c r="AH35" s="118">
        <v>0.10832028812965276</v>
      </c>
      <c r="AI35" s="118">
        <v>5.5748863451130004E-2</v>
      </c>
      <c r="AJ35" s="118">
        <v>-5.4555328671597889E-2</v>
      </c>
      <c r="AK35" s="118">
        <v>6.7166327498308503E-2</v>
      </c>
      <c r="AL35" s="118">
        <v>2.671452779095148E-2</v>
      </c>
      <c r="AM35" s="118">
        <v>1.3188022455628072E-2</v>
      </c>
      <c r="AN35" s="118">
        <v>6.3274000729418847E-3</v>
      </c>
      <c r="AO35" s="118">
        <v>2.6971898070712541E-2</v>
      </c>
      <c r="AP35" s="118">
        <v>5.1671816061415396E-2</v>
      </c>
      <c r="AQ35" s="118">
        <v>1.9439508610233674E-2</v>
      </c>
      <c r="AR35" s="118">
        <v>2.9380686778490313E-2</v>
      </c>
      <c r="AS35" s="118">
        <v>4.0303897142534878E-2</v>
      </c>
      <c r="AT35" s="118">
        <v>2.5112561977637712E-2</v>
      </c>
      <c r="AU35" s="118">
        <v>-3.3354988871031284E-2</v>
      </c>
      <c r="AV35" s="118">
        <v>4.7891464594186174E-2</v>
      </c>
      <c r="AW35" s="119">
        <v>1.7504481397421189E-2</v>
      </c>
      <c r="AX35" s="123"/>
    </row>
    <row r="36" spans="3:50" x14ac:dyDescent="0.2">
      <c r="C36" s="4" t="s">
        <v>30</v>
      </c>
      <c r="D36" s="27">
        <v>3.2165603345289071</v>
      </c>
      <c r="E36" s="20">
        <v>3.5055980569207179</v>
      </c>
      <c r="F36" s="20">
        <v>2.960260285794547</v>
      </c>
      <c r="G36" s="20">
        <v>4.3591927784399189</v>
      </c>
      <c r="H36" s="20">
        <v>3.7979726419864903</v>
      </c>
      <c r="I36" s="20">
        <v>5.7463969006449958</v>
      </c>
      <c r="J36" s="20">
        <v>6.9801607545069402</v>
      </c>
      <c r="K36" s="20">
        <v>3.5098415169955786</v>
      </c>
      <c r="L36" s="20">
        <v>-7.5484377913417831</v>
      </c>
      <c r="M36" s="20">
        <v>1.3437484722021509</v>
      </c>
      <c r="N36" s="20">
        <v>0.86132773271930319</v>
      </c>
      <c r="O36" s="20">
        <v>-2.6394387567668929</v>
      </c>
      <c r="P36" s="20">
        <v>-1.0292827720405597</v>
      </c>
      <c r="Q36" s="20">
        <v>2.7681588306503642</v>
      </c>
      <c r="R36" s="20">
        <v>2.2100816065059377</v>
      </c>
      <c r="S36" s="20">
        <v>3.1918525178249837</v>
      </c>
      <c r="T36" s="20">
        <v>4.8153806323136621</v>
      </c>
      <c r="U36" s="20">
        <v>4.4543657472189579</v>
      </c>
      <c r="V36" s="20">
        <v>3.5226792399925415</v>
      </c>
      <c r="W36" s="20">
        <v>-4.2408837217521409</v>
      </c>
      <c r="X36" s="20">
        <v>8.2284998857849843</v>
      </c>
      <c r="Y36" s="21">
        <v>2.4607833136610395</v>
      </c>
      <c r="AA36" s="4" t="s">
        <v>30</v>
      </c>
      <c r="AB36" s="117">
        <v>3.2165603345289069E-2</v>
      </c>
      <c r="AC36" s="118">
        <v>3.5055980569207182E-2</v>
      </c>
      <c r="AD36" s="118">
        <v>2.960260285794547E-2</v>
      </c>
      <c r="AE36" s="118">
        <v>4.3591927784399187E-2</v>
      </c>
      <c r="AF36" s="118">
        <v>3.7979726419864905E-2</v>
      </c>
      <c r="AG36" s="118">
        <v>5.7463969006449955E-2</v>
      </c>
      <c r="AH36" s="118">
        <v>6.9801607545069408E-2</v>
      </c>
      <c r="AI36" s="118">
        <v>3.5098415169955786E-2</v>
      </c>
      <c r="AJ36" s="118">
        <v>-7.5484377913417833E-2</v>
      </c>
      <c r="AK36" s="118">
        <v>1.3437484722021508E-2</v>
      </c>
      <c r="AL36" s="118">
        <v>8.6132773271930321E-3</v>
      </c>
      <c r="AM36" s="118">
        <v>-2.6394387567668928E-2</v>
      </c>
      <c r="AN36" s="118">
        <v>-1.0292827720405597E-2</v>
      </c>
      <c r="AO36" s="118">
        <v>2.7681588306503642E-2</v>
      </c>
      <c r="AP36" s="118">
        <v>2.2100816065059377E-2</v>
      </c>
      <c r="AQ36" s="118">
        <v>3.1918525178249835E-2</v>
      </c>
      <c r="AR36" s="118">
        <v>4.8153806323136622E-2</v>
      </c>
      <c r="AS36" s="118">
        <v>4.4543657472189579E-2</v>
      </c>
      <c r="AT36" s="118">
        <v>3.5226792399925412E-2</v>
      </c>
      <c r="AU36" s="118">
        <v>-4.2408837217521408E-2</v>
      </c>
      <c r="AV36" s="118">
        <v>8.2284998857849845E-2</v>
      </c>
      <c r="AW36" s="119">
        <v>2.4607833136610396E-2</v>
      </c>
      <c r="AX36" s="123"/>
    </row>
    <row r="37" spans="3:50" x14ac:dyDescent="0.2">
      <c r="C37" s="4" t="s">
        <v>31</v>
      </c>
      <c r="D37" s="27">
        <v>3.9330027648927199</v>
      </c>
      <c r="E37" s="20">
        <v>2.7309483293099532</v>
      </c>
      <c r="F37" s="20">
        <v>2.9819363164467205</v>
      </c>
      <c r="G37" s="20">
        <v>3.1227335166262407</v>
      </c>
      <c r="H37" s="20">
        <v>3.6520841919014373</v>
      </c>
      <c r="I37" s="20">
        <v>4.1026857407270541</v>
      </c>
      <c r="J37" s="20">
        <v>3.6047384619981813</v>
      </c>
      <c r="K37" s="20">
        <v>0.88706704557641558</v>
      </c>
      <c r="L37" s="20">
        <v>-3.7631070424473023</v>
      </c>
      <c r="M37" s="20">
        <v>0.16291951775822611</v>
      </c>
      <c r="N37" s="20">
        <v>-0.81438477664892162</v>
      </c>
      <c r="O37" s="20">
        <v>-2.9589221323002448</v>
      </c>
      <c r="P37" s="20">
        <v>-1.4033418679063772</v>
      </c>
      <c r="Q37" s="20">
        <v>1.3957753672797537</v>
      </c>
      <c r="R37" s="20">
        <v>3.8385188766748399</v>
      </c>
      <c r="S37" s="20">
        <v>3.037774141724455</v>
      </c>
      <c r="T37" s="20">
        <v>2.9757607292486341</v>
      </c>
      <c r="U37" s="20">
        <v>2.2844694194762241</v>
      </c>
      <c r="V37" s="20">
        <v>1.9839662230883022</v>
      </c>
      <c r="W37" s="20">
        <v>-11.167297859698323</v>
      </c>
      <c r="X37" s="20">
        <v>6.4031736148454144</v>
      </c>
      <c r="Y37" s="21">
        <v>5.7706476761805163</v>
      </c>
      <c r="AA37" s="4" t="s">
        <v>31</v>
      </c>
      <c r="AB37" s="117">
        <v>3.93300276489272E-2</v>
      </c>
      <c r="AC37" s="118">
        <v>2.7309483293099533E-2</v>
      </c>
      <c r="AD37" s="118">
        <v>2.9819363164467205E-2</v>
      </c>
      <c r="AE37" s="118">
        <v>3.1227335166262405E-2</v>
      </c>
      <c r="AF37" s="118">
        <v>3.652084191901437E-2</v>
      </c>
      <c r="AG37" s="118">
        <v>4.1026857407270544E-2</v>
      </c>
      <c r="AH37" s="118">
        <v>3.6047384619981811E-2</v>
      </c>
      <c r="AI37" s="118">
        <v>8.8706704557641562E-3</v>
      </c>
      <c r="AJ37" s="118">
        <v>-3.7631070424473022E-2</v>
      </c>
      <c r="AK37" s="118">
        <v>1.6291951775822611E-3</v>
      </c>
      <c r="AL37" s="118">
        <v>-8.1438477664892168E-3</v>
      </c>
      <c r="AM37" s="118">
        <v>-2.9589221323002447E-2</v>
      </c>
      <c r="AN37" s="118">
        <v>-1.4033418679063771E-2</v>
      </c>
      <c r="AO37" s="118">
        <v>1.3957753672797536E-2</v>
      </c>
      <c r="AP37" s="118">
        <v>3.8385188766748402E-2</v>
      </c>
      <c r="AQ37" s="118">
        <v>3.0377741417244551E-2</v>
      </c>
      <c r="AR37" s="118">
        <v>2.9757607292486343E-2</v>
      </c>
      <c r="AS37" s="118">
        <v>2.284469419476224E-2</v>
      </c>
      <c r="AT37" s="118">
        <v>1.9839662230883022E-2</v>
      </c>
      <c r="AU37" s="118">
        <v>-0.11167297859698323</v>
      </c>
      <c r="AV37" s="118">
        <v>6.4031736148454144E-2</v>
      </c>
      <c r="AW37" s="119">
        <v>5.770647676180516E-2</v>
      </c>
      <c r="AX37" s="123"/>
    </row>
    <row r="38" spans="3:50" x14ac:dyDescent="0.2">
      <c r="C38" s="4" t="s">
        <v>32</v>
      </c>
      <c r="D38" s="27">
        <v>0.95433872870837888</v>
      </c>
      <c r="E38" s="20">
        <v>1.6959429227495662</v>
      </c>
      <c r="F38" s="20">
        <v>2.7962091006717031</v>
      </c>
      <c r="G38" s="20">
        <v>3.8525526006435058</v>
      </c>
      <c r="H38" s="20">
        <v>3.4832203202525847</v>
      </c>
      <c r="I38" s="20">
        <v>2.7828106258432683</v>
      </c>
      <c r="J38" s="20">
        <v>2.0105075516332818</v>
      </c>
      <c r="K38" s="20">
        <v>0.1221884429746467</v>
      </c>
      <c r="L38" s="20">
        <v>-2.5998883510855819</v>
      </c>
      <c r="M38" s="20">
        <v>2.7088566941968111</v>
      </c>
      <c r="N38" s="20">
        <v>1.5498949501704544</v>
      </c>
      <c r="O38" s="20">
        <v>2.2806876031918506</v>
      </c>
      <c r="P38" s="20">
        <v>1.8418753951868752</v>
      </c>
      <c r="Q38" s="20">
        <v>2.2877759325535862</v>
      </c>
      <c r="R38" s="20">
        <v>2.7063695817639939</v>
      </c>
      <c r="S38" s="20">
        <v>1.667472075961868</v>
      </c>
      <c r="T38" s="20">
        <v>2.2419212159774844</v>
      </c>
      <c r="U38" s="20">
        <v>2.9453848312678019</v>
      </c>
      <c r="V38" s="20">
        <v>2.2944390776931129</v>
      </c>
      <c r="W38" s="20">
        <v>-2.767802511405776</v>
      </c>
      <c r="X38" s="20">
        <v>5.9454847612217208</v>
      </c>
      <c r="Y38" s="21">
        <v>1.9356345918708087</v>
      </c>
      <c r="AA38" s="4" t="s">
        <v>32</v>
      </c>
      <c r="AB38" s="117">
        <v>9.5433872870837894E-3</v>
      </c>
      <c r="AC38" s="118">
        <v>1.6959429227495663E-2</v>
      </c>
      <c r="AD38" s="118">
        <v>2.7962091006717031E-2</v>
      </c>
      <c r="AE38" s="118">
        <v>3.8525526006435058E-2</v>
      </c>
      <c r="AF38" s="118">
        <v>3.4832203202525849E-2</v>
      </c>
      <c r="AG38" s="118">
        <v>2.7828106258432683E-2</v>
      </c>
      <c r="AH38" s="118">
        <v>2.0105075516332817E-2</v>
      </c>
      <c r="AI38" s="118">
        <v>1.221884429746467E-3</v>
      </c>
      <c r="AJ38" s="118">
        <v>-2.599888351085582E-2</v>
      </c>
      <c r="AK38" s="118">
        <v>2.7088566941968109E-2</v>
      </c>
      <c r="AL38" s="118">
        <v>1.5498949501704544E-2</v>
      </c>
      <c r="AM38" s="118">
        <v>2.2806876031918506E-2</v>
      </c>
      <c r="AN38" s="118">
        <v>1.841875395186875E-2</v>
      </c>
      <c r="AO38" s="118">
        <v>2.2877759325535863E-2</v>
      </c>
      <c r="AP38" s="118">
        <v>2.7063695817639941E-2</v>
      </c>
      <c r="AQ38" s="118">
        <v>1.6674720759618681E-2</v>
      </c>
      <c r="AR38" s="118">
        <v>2.2419212159774844E-2</v>
      </c>
      <c r="AS38" s="118">
        <v>2.945384831267802E-2</v>
      </c>
      <c r="AT38" s="118">
        <v>2.2944390776931129E-2</v>
      </c>
      <c r="AU38" s="118">
        <v>-2.7678025114057762E-2</v>
      </c>
      <c r="AV38" s="118">
        <v>5.9454847612217206E-2</v>
      </c>
      <c r="AW38" s="119">
        <v>1.9356345918708086E-2</v>
      </c>
      <c r="AX38" s="123"/>
    </row>
    <row r="39" spans="3:50" x14ac:dyDescent="0.2">
      <c r="C39" s="4" t="s">
        <v>33</v>
      </c>
      <c r="D39" s="27">
        <v>1.4494986179698088</v>
      </c>
      <c r="E39" s="20">
        <v>2.1969210621745958</v>
      </c>
      <c r="F39" s="20">
        <v>2.3098105903281123</v>
      </c>
      <c r="G39" s="20">
        <v>4.3368561538447352</v>
      </c>
      <c r="H39" s="20">
        <v>2.8588032399026133</v>
      </c>
      <c r="I39" s="20">
        <v>4.6627735517512576</v>
      </c>
      <c r="J39" s="20">
        <v>3.4392217760006503</v>
      </c>
      <c r="K39" s="20">
        <v>-0.45055925674336095</v>
      </c>
      <c r="L39" s="20">
        <v>-4.3397905745293457</v>
      </c>
      <c r="M39" s="20">
        <v>5.95210700755608</v>
      </c>
      <c r="N39" s="20">
        <v>3.1953332348894037</v>
      </c>
      <c r="O39" s="20">
        <v>-0.58830456899073624</v>
      </c>
      <c r="P39" s="20">
        <v>1.1877757159059996</v>
      </c>
      <c r="Q39" s="20">
        <v>2.6577982753164235</v>
      </c>
      <c r="R39" s="20">
        <v>4.4892815879049124</v>
      </c>
      <c r="S39" s="20">
        <v>2.0705931505209634</v>
      </c>
      <c r="T39" s="20">
        <v>2.5679245252647576</v>
      </c>
      <c r="U39" s="20">
        <v>1.9500228456998343</v>
      </c>
      <c r="V39" s="20">
        <v>1.9861958738039078</v>
      </c>
      <c r="W39" s="20">
        <v>-2.1702131788587167</v>
      </c>
      <c r="X39" s="20">
        <v>6.1470246470801868</v>
      </c>
      <c r="Y39" s="21">
        <v>2.911772028441618</v>
      </c>
      <c r="AA39" s="4" t="s">
        <v>33</v>
      </c>
      <c r="AB39" s="117">
        <v>1.4494986179698088E-2</v>
      </c>
      <c r="AC39" s="118">
        <v>2.196921062174596E-2</v>
      </c>
      <c r="AD39" s="118">
        <v>2.3098105903281124E-2</v>
      </c>
      <c r="AE39" s="118">
        <v>4.3368561538447349E-2</v>
      </c>
      <c r="AF39" s="118">
        <v>2.8588032399026134E-2</v>
      </c>
      <c r="AG39" s="118">
        <v>4.6627735517512578E-2</v>
      </c>
      <c r="AH39" s="118">
        <v>3.4392217760006505E-2</v>
      </c>
      <c r="AI39" s="118">
        <v>-4.5055925674336098E-3</v>
      </c>
      <c r="AJ39" s="118">
        <v>-4.3397905745293459E-2</v>
      </c>
      <c r="AK39" s="118">
        <v>5.9521070075560803E-2</v>
      </c>
      <c r="AL39" s="118">
        <v>3.195333234889404E-2</v>
      </c>
      <c r="AM39" s="118">
        <v>-5.8830456899073621E-3</v>
      </c>
      <c r="AN39" s="118">
        <v>1.1877757159059997E-2</v>
      </c>
      <c r="AO39" s="118">
        <v>2.6577982753164236E-2</v>
      </c>
      <c r="AP39" s="118">
        <v>4.4892815879049121E-2</v>
      </c>
      <c r="AQ39" s="118">
        <v>2.0705931505209635E-2</v>
      </c>
      <c r="AR39" s="118">
        <v>2.5679245252647576E-2</v>
      </c>
      <c r="AS39" s="118">
        <v>1.9500228456998343E-2</v>
      </c>
      <c r="AT39" s="118">
        <v>1.9861958738039077E-2</v>
      </c>
      <c r="AU39" s="118">
        <v>-2.1702131788587167E-2</v>
      </c>
      <c r="AV39" s="118">
        <v>6.1470246470801869E-2</v>
      </c>
      <c r="AW39" s="119">
        <v>2.9117720284416181E-2</v>
      </c>
      <c r="AX39" s="123"/>
    </row>
    <row r="40" spans="3:50" ht="17" thickBot="1" x14ac:dyDescent="0.25">
      <c r="C40" s="5" t="s">
        <v>34</v>
      </c>
      <c r="D40" s="28">
        <v>4.074088032738544</v>
      </c>
      <c r="E40" s="22">
        <v>4.7412865464826979</v>
      </c>
      <c r="F40" s="22">
        <v>4.0742497458520859</v>
      </c>
      <c r="G40" s="22">
        <v>5.0046206916491514</v>
      </c>
      <c r="H40" s="22">
        <v>4.2942776100917825</v>
      </c>
      <c r="I40" s="22">
        <v>3.946066880293202</v>
      </c>
      <c r="J40" s="22">
        <v>0.27737277232580482</v>
      </c>
      <c r="K40" s="22">
        <v>1.0039430290089655</v>
      </c>
      <c r="L40" s="22">
        <v>-6.5978672185016896</v>
      </c>
      <c r="M40" s="22">
        <v>1.0762540427766965</v>
      </c>
      <c r="N40" s="22">
        <v>1.8668374754429777</v>
      </c>
      <c r="O40" s="22">
        <v>-1.2502260234706313</v>
      </c>
      <c r="P40" s="22">
        <v>1.8025221008226566</v>
      </c>
      <c r="Q40" s="22">
        <v>4.2322098061426914</v>
      </c>
      <c r="R40" s="22">
        <v>3.7073159793626047</v>
      </c>
      <c r="S40" s="22">
        <v>2.2010018929385637</v>
      </c>
      <c r="T40" s="22">
        <v>4.2719760162069491</v>
      </c>
      <c r="U40" s="22">
        <v>5.3623483617622298</v>
      </c>
      <c r="V40" s="22">
        <v>4.8642257351189073</v>
      </c>
      <c r="W40" s="22">
        <v>-4.5355508328156731</v>
      </c>
      <c r="X40" s="22">
        <v>7.0857208459227365</v>
      </c>
      <c r="Y40" s="23">
        <v>4.5545566416228951</v>
      </c>
      <c r="AA40" s="5" t="s">
        <v>34</v>
      </c>
      <c r="AB40" s="120">
        <v>4.0740880327385438E-2</v>
      </c>
      <c r="AC40" s="121">
        <v>4.7412865464826981E-2</v>
      </c>
      <c r="AD40" s="121">
        <v>4.0742497458520856E-2</v>
      </c>
      <c r="AE40" s="121">
        <v>5.004620691649151E-2</v>
      </c>
      <c r="AF40" s="121">
        <v>4.2942776100917825E-2</v>
      </c>
      <c r="AG40" s="121">
        <v>3.9460668802932017E-2</v>
      </c>
      <c r="AH40" s="121">
        <v>2.7737277232580482E-3</v>
      </c>
      <c r="AI40" s="121">
        <v>1.0039430290089656E-2</v>
      </c>
      <c r="AJ40" s="121">
        <v>-6.5978672185016893E-2</v>
      </c>
      <c r="AK40" s="121">
        <v>1.0762540427766965E-2</v>
      </c>
      <c r="AL40" s="121">
        <v>1.8668374754429777E-2</v>
      </c>
      <c r="AM40" s="121">
        <v>-1.2502260234706313E-2</v>
      </c>
      <c r="AN40" s="121">
        <v>1.8025221008226566E-2</v>
      </c>
      <c r="AO40" s="121">
        <v>4.2322098061426915E-2</v>
      </c>
      <c r="AP40" s="121">
        <v>3.7073159793626048E-2</v>
      </c>
      <c r="AQ40" s="121">
        <v>2.2010018929385637E-2</v>
      </c>
      <c r="AR40" s="121">
        <v>4.2719760162069492E-2</v>
      </c>
      <c r="AS40" s="121">
        <v>5.36234836176223E-2</v>
      </c>
      <c r="AT40" s="121">
        <v>4.8642257351189072E-2</v>
      </c>
      <c r="AU40" s="121">
        <v>-4.5355508328156734E-2</v>
      </c>
      <c r="AV40" s="121">
        <v>7.0857208459227369E-2</v>
      </c>
      <c r="AW40" s="122">
        <v>4.554556641622895E-2</v>
      </c>
      <c r="AX40" s="123"/>
    </row>
    <row r="42" spans="3:50" x14ac:dyDescent="0.2">
      <c r="C42" s="127" t="s">
        <v>53</v>
      </c>
      <c r="D42" t="s">
        <v>79</v>
      </c>
    </row>
    <row r="43" spans="3:50" x14ac:dyDescent="0.2">
      <c r="C43" s="127" t="s">
        <v>85</v>
      </c>
      <c r="D43" t="s">
        <v>37</v>
      </c>
    </row>
  </sheetData>
  <sortState xmlns:xlrd2="http://schemas.microsoft.com/office/spreadsheetml/2017/richdata2" ref="C3:Y40">
    <sortCondition ref="C3:C40"/>
  </sortState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73C32-6D8D-8E4A-8602-28D9E55FC671}">
  <dimension ref="C1:AW43"/>
  <sheetViews>
    <sheetView topLeftCell="A13" workbookViewId="0">
      <selection activeCell="E42" sqref="E42"/>
    </sheetView>
  </sheetViews>
  <sheetFormatPr baseColWidth="10" defaultRowHeight="16" x14ac:dyDescent="0.2"/>
  <cols>
    <col min="3" max="3" width="16" customWidth="1"/>
    <col min="4" max="25" width="12.6640625" bestFit="1" customWidth="1"/>
    <col min="27" max="27" width="16" customWidth="1"/>
  </cols>
  <sheetData>
    <row r="1" spans="3:49" ht="17" thickBot="1" x14ac:dyDescent="0.25"/>
    <row r="2" spans="3:49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Y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  <c r="Y2" s="2">
        <f t="shared" si="0"/>
        <v>2022</v>
      </c>
      <c r="AA2" s="1" t="s">
        <v>0</v>
      </c>
      <c r="AB2" s="2">
        <v>2001</v>
      </c>
      <c r="AC2" s="2">
        <f>AB2+1</f>
        <v>2002</v>
      </c>
      <c r="AD2" s="2">
        <f t="shared" ref="AD2" si="1">AC2+1</f>
        <v>2003</v>
      </c>
      <c r="AE2" s="2">
        <f t="shared" ref="AE2" si="2">AD2+1</f>
        <v>2004</v>
      </c>
      <c r="AF2" s="2">
        <f t="shared" ref="AF2" si="3">AE2+1</f>
        <v>2005</v>
      </c>
      <c r="AG2" s="2">
        <f t="shared" ref="AG2" si="4">AF2+1</f>
        <v>2006</v>
      </c>
      <c r="AH2" s="2">
        <f t="shared" ref="AH2" si="5">AG2+1</f>
        <v>2007</v>
      </c>
      <c r="AI2" s="2">
        <f t="shared" ref="AI2" si="6">AH2+1</f>
        <v>2008</v>
      </c>
      <c r="AJ2" s="2">
        <f t="shared" ref="AJ2" si="7">AI2+1</f>
        <v>2009</v>
      </c>
      <c r="AK2" s="2">
        <f t="shared" ref="AK2" si="8">AJ2+1</f>
        <v>2010</v>
      </c>
      <c r="AL2" s="2">
        <f t="shared" ref="AL2" si="9">AK2+1</f>
        <v>2011</v>
      </c>
      <c r="AM2" s="2">
        <f t="shared" ref="AM2" si="10">AL2+1</f>
        <v>2012</v>
      </c>
      <c r="AN2" s="2">
        <f t="shared" ref="AN2" si="11">AM2+1</f>
        <v>2013</v>
      </c>
      <c r="AO2" s="2">
        <f t="shared" ref="AO2" si="12">AN2+1</f>
        <v>2014</v>
      </c>
      <c r="AP2" s="2">
        <f t="shared" ref="AP2" si="13">AO2+1</f>
        <v>2015</v>
      </c>
      <c r="AQ2" s="2">
        <f>AP2+1</f>
        <v>2016</v>
      </c>
      <c r="AR2" s="2">
        <f t="shared" ref="AR2" si="14">AQ2+1</f>
        <v>2017</v>
      </c>
      <c r="AS2" s="2">
        <f t="shared" ref="AS2" si="15">AR2+1</f>
        <v>2018</v>
      </c>
      <c r="AT2" s="2">
        <f>AS2+1</f>
        <v>2019</v>
      </c>
      <c r="AU2" s="2">
        <f t="shared" ref="AU2" si="16">AT2+1</f>
        <v>2020</v>
      </c>
      <c r="AV2" s="2">
        <f>AU2+1</f>
        <v>2021</v>
      </c>
      <c r="AW2" s="2">
        <f t="shared" ref="AW2" si="17">AV2+1</f>
        <v>2022</v>
      </c>
    </row>
    <row r="3" spans="3:49" x14ac:dyDescent="0.2">
      <c r="C3" s="3" t="s">
        <v>1</v>
      </c>
      <c r="D3" s="33">
        <v>4.4071353620146896</v>
      </c>
      <c r="E3" s="34">
        <v>2.9815745393634798</v>
      </c>
      <c r="F3" s="34">
        <v>2.7325959661678598</v>
      </c>
      <c r="G3" s="34">
        <v>2.34325522482583</v>
      </c>
      <c r="H3" s="34">
        <v>2.6918316831683202</v>
      </c>
      <c r="I3" s="34">
        <v>3.5552877372702598</v>
      </c>
      <c r="J3" s="34">
        <v>2.3276112889147602</v>
      </c>
      <c r="K3" s="34">
        <v>4.3502985499004803</v>
      </c>
      <c r="L3" s="34">
        <v>1.77111716621254</v>
      </c>
      <c r="M3" s="34">
        <v>2.9183400267737598</v>
      </c>
      <c r="N3" s="34">
        <v>3.3038501560874001</v>
      </c>
      <c r="O3" s="34">
        <v>1.76278015613196</v>
      </c>
      <c r="P3" s="34">
        <v>2.4498886414254</v>
      </c>
      <c r="Q3" s="34">
        <v>2.4879227053140398</v>
      </c>
      <c r="R3" s="34">
        <v>1.50836672165921</v>
      </c>
      <c r="S3" s="34">
        <v>1.2769909449732399</v>
      </c>
      <c r="T3" s="34">
        <v>1.9486474094452699</v>
      </c>
      <c r="U3" s="34">
        <v>1.91140094445691</v>
      </c>
      <c r="V3" s="34">
        <v>1.61076787290379</v>
      </c>
      <c r="W3" s="34">
        <v>0.84690553745930497</v>
      </c>
      <c r="X3" s="34">
        <v>2.8639104220499401</v>
      </c>
      <c r="Y3" s="35">
        <v>6.5940967134184598</v>
      </c>
      <c r="AA3" s="3" t="s">
        <v>1</v>
      </c>
      <c r="AB3" s="105">
        <v>4.4071353620146893E-2</v>
      </c>
      <c r="AC3" s="106">
        <v>2.98157453936348E-2</v>
      </c>
      <c r="AD3" s="106">
        <v>2.7325959661678598E-2</v>
      </c>
      <c r="AE3" s="106">
        <v>2.3432552248258302E-2</v>
      </c>
      <c r="AF3" s="106">
        <v>2.6918316831683203E-2</v>
      </c>
      <c r="AG3" s="106">
        <v>3.5552877372702602E-2</v>
      </c>
      <c r="AH3" s="106">
        <v>2.3276112889147601E-2</v>
      </c>
      <c r="AI3" s="106">
        <v>4.3502985499004804E-2</v>
      </c>
      <c r="AJ3" s="106">
        <v>1.7711171662125401E-2</v>
      </c>
      <c r="AK3" s="106">
        <v>2.9183400267737598E-2</v>
      </c>
      <c r="AL3" s="106">
        <v>3.3038501560873998E-2</v>
      </c>
      <c r="AM3" s="106">
        <v>1.76278015613196E-2</v>
      </c>
      <c r="AN3" s="106">
        <v>2.4498886414254E-2</v>
      </c>
      <c r="AO3" s="106">
        <v>2.4879227053140399E-2</v>
      </c>
      <c r="AP3" s="106">
        <v>1.50836672165921E-2</v>
      </c>
      <c r="AQ3" s="106">
        <v>1.27699094497324E-2</v>
      </c>
      <c r="AR3" s="106">
        <v>1.9486474094452699E-2</v>
      </c>
      <c r="AS3" s="106">
        <v>1.9114009444569102E-2</v>
      </c>
      <c r="AT3" s="106">
        <v>1.61076787290379E-2</v>
      </c>
      <c r="AU3" s="106">
        <v>8.4690553745930489E-3</v>
      </c>
      <c r="AV3" s="106">
        <v>2.8639104220499402E-2</v>
      </c>
      <c r="AW3" s="107">
        <v>6.5940967134184597E-2</v>
      </c>
    </row>
    <row r="4" spans="3:49" x14ac:dyDescent="0.2">
      <c r="C4" s="4" t="s">
        <v>2</v>
      </c>
      <c r="D4" s="36">
        <v>2.6500007727952801</v>
      </c>
      <c r="E4" s="29">
        <v>1.8103578776412701</v>
      </c>
      <c r="F4" s="29">
        <v>1.35555370896452</v>
      </c>
      <c r="G4" s="29">
        <v>2.0612061803286199</v>
      </c>
      <c r="H4" s="29">
        <v>2.29913785639285</v>
      </c>
      <c r="I4" s="29">
        <v>1.4415485111902</v>
      </c>
      <c r="J4" s="29">
        <v>2.1685552880074899</v>
      </c>
      <c r="K4" s="29">
        <v>3.2159503323988599</v>
      </c>
      <c r="L4" s="29">
        <v>0.50630882769651497</v>
      </c>
      <c r="M4" s="29">
        <v>1.81353438995062</v>
      </c>
      <c r="N4" s="29">
        <v>3.2865791487538001</v>
      </c>
      <c r="O4" s="29">
        <v>2.4856756217701501</v>
      </c>
      <c r="P4" s="29">
        <v>2.0001561690059702</v>
      </c>
      <c r="Q4" s="29">
        <v>1.6058118295447401</v>
      </c>
      <c r="R4" s="29">
        <v>0.89656333526031995</v>
      </c>
      <c r="S4" s="29">
        <v>0.89159175265536195</v>
      </c>
      <c r="T4" s="29">
        <v>2.0812691138558699</v>
      </c>
      <c r="U4" s="29">
        <v>1.9983798142953999</v>
      </c>
      <c r="V4" s="29">
        <v>1.5308956415264401</v>
      </c>
      <c r="W4" s="29">
        <v>1.38191063351862</v>
      </c>
      <c r="X4" s="29">
        <v>2.7666666666666999</v>
      </c>
      <c r="Y4" s="30">
        <v>8.5468699318844994</v>
      </c>
      <c r="AA4" s="4" t="s">
        <v>2</v>
      </c>
      <c r="AB4" s="108">
        <v>2.6500007727952801E-2</v>
      </c>
      <c r="AC4" s="109">
        <v>1.81035787764127E-2</v>
      </c>
      <c r="AD4" s="109">
        <v>1.35555370896452E-2</v>
      </c>
      <c r="AE4" s="109">
        <v>2.0612061803286199E-2</v>
      </c>
      <c r="AF4" s="109">
        <v>2.2991378563928501E-2</v>
      </c>
      <c r="AG4" s="109">
        <v>1.4415485111902E-2</v>
      </c>
      <c r="AH4" s="109">
        <v>2.1685552880074899E-2</v>
      </c>
      <c r="AI4" s="109">
        <v>3.2159503323988599E-2</v>
      </c>
      <c r="AJ4" s="109">
        <v>5.0630882769651499E-3</v>
      </c>
      <c r="AK4" s="109">
        <v>1.81353438995062E-2</v>
      </c>
      <c r="AL4" s="109">
        <v>3.2865791487538001E-2</v>
      </c>
      <c r="AM4" s="109">
        <v>2.48567562177015E-2</v>
      </c>
      <c r="AN4" s="109">
        <v>2.0001561690059701E-2</v>
      </c>
      <c r="AO4" s="109">
        <v>1.6058118295447402E-2</v>
      </c>
      <c r="AP4" s="109">
        <v>8.965633352603199E-3</v>
      </c>
      <c r="AQ4" s="109">
        <v>8.915917526553619E-3</v>
      </c>
      <c r="AR4" s="109">
        <v>2.08126911385587E-2</v>
      </c>
      <c r="AS4" s="109">
        <v>1.9983798142954E-2</v>
      </c>
      <c r="AT4" s="109">
        <v>1.5308956415264401E-2</v>
      </c>
      <c r="AU4" s="109">
        <v>1.3819106335186199E-2</v>
      </c>
      <c r="AV4" s="109">
        <v>2.7666666666666999E-2</v>
      </c>
      <c r="AW4" s="110">
        <v>8.5468699318844987E-2</v>
      </c>
    </row>
    <row r="5" spans="3:49" x14ac:dyDescent="0.2">
      <c r="C5" s="4" t="s">
        <v>3</v>
      </c>
      <c r="D5" s="36">
        <v>2.4692582308607798</v>
      </c>
      <c r="E5" s="29">
        <v>1.6452143617535699</v>
      </c>
      <c r="F5" s="29">
        <v>1.5889639997038001</v>
      </c>
      <c r="G5" s="29">
        <v>2.0972831123931401</v>
      </c>
      <c r="H5" s="29">
        <v>2.7814326367002198</v>
      </c>
      <c r="I5" s="29">
        <v>1.7912077007045999</v>
      </c>
      <c r="J5" s="29">
        <v>1.82305630026808</v>
      </c>
      <c r="K5" s="29">
        <v>4.48944420508401</v>
      </c>
      <c r="L5" s="29">
        <v>-5.31456741253769E-2</v>
      </c>
      <c r="M5" s="29">
        <v>2.1892992042245698</v>
      </c>
      <c r="N5" s="29">
        <v>3.5320821072274202</v>
      </c>
      <c r="O5" s="29">
        <v>2.8396634344589899</v>
      </c>
      <c r="P5" s="29">
        <v>1.1130959402753999</v>
      </c>
      <c r="Q5" s="29">
        <v>0.340002833356922</v>
      </c>
      <c r="R5" s="29">
        <v>0.561429152790065</v>
      </c>
      <c r="S5" s="29">
        <v>1.97385264653181</v>
      </c>
      <c r="T5" s="29">
        <v>2.1259708600260701</v>
      </c>
      <c r="U5" s="29">
        <v>2.0531649986518601</v>
      </c>
      <c r="V5" s="29">
        <v>1.4368195699642901</v>
      </c>
      <c r="W5" s="29">
        <v>0.74079181222034396</v>
      </c>
      <c r="X5" s="29">
        <v>2.4402485114408399</v>
      </c>
      <c r="Y5" s="30">
        <v>9.5975117287249994</v>
      </c>
      <c r="AA5" s="4" t="s">
        <v>3</v>
      </c>
      <c r="AB5" s="108">
        <v>2.4692582308607797E-2</v>
      </c>
      <c r="AC5" s="109">
        <v>1.6452143617535699E-2</v>
      </c>
      <c r="AD5" s="109">
        <v>1.5889639997038001E-2</v>
      </c>
      <c r="AE5" s="109">
        <v>2.0972831123931401E-2</v>
      </c>
      <c r="AF5" s="109">
        <v>2.7814326367002196E-2</v>
      </c>
      <c r="AG5" s="109">
        <v>1.7912077007045998E-2</v>
      </c>
      <c r="AH5" s="109">
        <v>1.8230563002680798E-2</v>
      </c>
      <c r="AI5" s="109">
        <v>4.4894442050840103E-2</v>
      </c>
      <c r="AJ5" s="109">
        <v>-5.3145674125376901E-4</v>
      </c>
      <c r="AK5" s="109">
        <v>2.1892992042245697E-2</v>
      </c>
      <c r="AL5" s="109">
        <v>3.5320821072274203E-2</v>
      </c>
      <c r="AM5" s="109">
        <v>2.8396634344589899E-2</v>
      </c>
      <c r="AN5" s="109">
        <v>1.1130959402754E-2</v>
      </c>
      <c r="AO5" s="109">
        <v>3.4000283335692198E-3</v>
      </c>
      <c r="AP5" s="109">
        <v>5.6142915279006498E-3</v>
      </c>
      <c r="AQ5" s="109">
        <v>1.9738526465318099E-2</v>
      </c>
      <c r="AR5" s="109">
        <v>2.1259708600260701E-2</v>
      </c>
      <c r="AS5" s="109">
        <v>2.0531649986518602E-2</v>
      </c>
      <c r="AT5" s="109">
        <v>1.4368195699642901E-2</v>
      </c>
      <c r="AU5" s="109">
        <v>7.4079181222034395E-3</v>
      </c>
      <c r="AV5" s="109">
        <v>2.4402485114408397E-2</v>
      </c>
      <c r="AW5" s="110">
        <v>9.597511728725E-2</v>
      </c>
    </row>
    <row r="6" spans="3:49" x14ac:dyDescent="0.2">
      <c r="C6" s="4" t="s">
        <v>4</v>
      </c>
      <c r="D6" s="36">
        <v>7.3609392723184399</v>
      </c>
      <c r="E6" s="29">
        <v>5.8101436572182497</v>
      </c>
      <c r="F6" s="29">
        <v>2.34864169582755</v>
      </c>
      <c r="G6" s="29">
        <v>6.1471307424627302</v>
      </c>
      <c r="H6" s="29">
        <v>5.0388380711190202</v>
      </c>
      <c r="I6" s="29">
        <v>7.2615946276994396</v>
      </c>
      <c r="J6" s="29">
        <v>8.4025341900590096</v>
      </c>
      <c r="K6" s="29">
        <v>12.3487195994021</v>
      </c>
      <c r="L6" s="29">
        <v>2.7532022391481599</v>
      </c>
      <c r="M6" s="29">
        <v>2.4389906050411301</v>
      </c>
      <c r="N6" s="29">
        <v>4.2199034660187298</v>
      </c>
      <c r="O6" s="29">
        <v>2.9545682983102202</v>
      </c>
      <c r="P6" s="29">
        <v>0.89009354091300197</v>
      </c>
      <c r="Q6" s="29">
        <v>-1.4181838026483999</v>
      </c>
      <c r="R6" s="29">
        <v>-0.10463326100838501</v>
      </c>
      <c r="S6" s="29">
        <v>-0.79864988645371005</v>
      </c>
      <c r="T6" s="29">
        <v>2.0615961944314098</v>
      </c>
      <c r="U6" s="29">
        <v>2.8145447382482902</v>
      </c>
      <c r="V6" s="29">
        <v>3.1037294479678099</v>
      </c>
      <c r="W6" s="29">
        <v>1.6724409685575601</v>
      </c>
      <c r="X6" s="29">
        <v>3.2977443529951498</v>
      </c>
      <c r="Y6" s="30">
        <v>15.3252589264366</v>
      </c>
      <c r="AA6" s="4" t="s">
        <v>4</v>
      </c>
      <c r="AB6" s="108">
        <v>7.3609392723184397E-2</v>
      </c>
      <c r="AC6" s="109">
        <v>5.8101436572182495E-2</v>
      </c>
      <c r="AD6" s="109">
        <v>2.34864169582755E-2</v>
      </c>
      <c r="AE6" s="109">
        <v>6.1471307424627301E-2</v>
      </c>
      <c r="AF6" s="109">
        <v>5.03883807111902E-2</v>
      </c>
      <c r="AG6" s="109">
        <v>7.26159462769944E-2</v>
      </c>
      <c r="AH6" s="109">
        <v>8.4025341900590092E-2</v>
      </c>
      <c r="AI6" s="109">
        <v>0.123487195994021</v>
      </c>
      <c r="AJ6" s="109">
        <v>2.75320223914816E-2</v>
      </c>
      <c r="AK6" s="109">
        <v>2.43899060504113E-2</v>
      </c>
      <c r="AL6" s="109">
        <v>4.2199034660187297E-2</v>
      </c>
      <c r="AM6" s="109">
        <v>2.9545682983102201E-2</v>
      </c>
      <c r="AN6" s="109">
        <v>8.9009354091300202E-3</v>
      </c>
      <c r="AO6" s="109">
        <v>-1.4181838026483999E-2</v>
      </c>
      <c r="AP6" s="109">
        <v>-1.0463326100838501E-3</v>
      </c>
      <c r="AQ6" s="109">
        <v>-7.9864988645370998E-3</v>
      </c>
      <c r="AR6" s="109">
        <v>2.0615961944314098E-2</v>
      </c>
      <c r="AS6" s="109">
        <v>2.8145447382482904E-2</v>
      </c>
      <c r="AT6" s="109">
        <v>3.1037294479678099E-2</v>
      </c>
      <c r="AU6" s="109">
        <v>1.6724409685575602E-2</v>
      </c>
      <c r="AV6" s="109">
        <v>3.2977443529951495E-2</v>
      </c>
      <c r="AW6" s="110">
        <v>0.153252589264366</v>
      </c>
    </row>
    <row r="7" spans="3:49" x14ac:dyDescent="0.2">
      <c r="C7" s="4" t="s">
        <v>5</v>
      </c>
      <c r="D7" s="36">
        <v>2.5251201397990601</v>
      </c>
      <c r="E7" s="29">
        <v>2.2583944094085502</v>
      </c>
      <c r="F7" s="29">
        <v>2.75856321360112</v>
      </c>
      <c r="G7" s="29">
        <v>1.85725871857256</v>
      </c>
      <c r="H7" s="29">
        <v>2.21355203439767</v>
      </c>
      <c r="I7" s="29">
        <v>2.0020253953416098</v>
      </c>
      <c r="J7" s="29">
        <v>2.1383839926683699</v>
      </c>
      <c r="K7" s="29">
        <v>2.37027067444299</v>
      </c>
      <c r="L7" s="29">
        <v>0.29946680300929901</v>
      </c>
      <c r="M7" s="29">
        <v>1.7768715409262701</v>
      </c>
      <c r="N7" s="29">
        <v>2.91213508872351</v>
      </c>
      <c r="O7" s="29">
        <v>1.51567823124517</v>
      </c>
      <c r="P7" s="29">
        <v>0.93829189781531697</v>
      </c>
      <c r="Q7" s="29">
        <v>1.9066359071786101</v>
      </c>
      <c r="R7" s="29">
        <v>1.1252413609427701</v>
      </c>
      <c r="S7" s="29">
        <v>1.4287595470108501</v>
      </c>
      <c r="T7" s="29">
        <v>1.5968841285297699</v>
      </c>
      <c r="U7" s="29">
        <v>2.2682256724810301</v>
      </c>
      <c r="V7" s="29">
        <v>1.9492690241159301</v>
      </c>
      <c r="W7" s="29">
        <v>0.71699963230782704</v>
      </c>
      <c r="X7" s="29">
        <v>3.3951931852752799</v>
      </c>
      <c r="Y7" s="30">
        <v>6.8028011534161301</v>
      </c>
      <c r="AA7" s="4" t="s">
        <v>5</v>
      </c>
      <c r="AB7" s="108">
        <v>2.52512013979906E-2</v>
      </c>
      <c r="AC7" s="109">
        <v>2.2583944094085501E-2</v>
      </c>
      <c r="AD7" s="109">
        <v>2.7585632136011201E-2</v>
      </c>
      <c r="AE7" s="109">
        <v>1.85725871857256E-2</v>
      </c>
      <c r="AF7" s="109">
        <v>2.21355203439767E-2</v>
      </c>
      <c r="AG7" s="109">
        <v>2.0020253953416098E-2</v>
      </c>
      <c r="AH7" s="109">
        <v>2.13838399266837E-2</v>
      </c>
      <c r="AI7" s="109">
        <v>2.37027067444299E-2</v>
      </c>
      <c r="AJ7" s="109">
        <v>2.99466803009299E-3</v>
      </c>
      <c r="AK7" s="109">
        <v>1.7768715409262701E-2</v>
      </c>
      <c r="AL7" s="109">
        <v>2.9121350887235099E-2</v>
      </c>
      <c r="AM7" s="109">
        <v>1.5156782312451701E-2</v>
      </c>
      <c r="AN7" s="109">
        <v>9.3829189781531701E-3</v>
      </c>
      <c r="AO7" s="109">
        <v>1.9066359071786099E-2</v>
      </c>
      <c r="AP7" s="109">
        <v>1.12524136094277E-2</v>
      </c>
      <c r="AQ7" s="109">
        <v>1.4287595470108501E-2</v>
      </c>
      <c r="AR7" s="109">
        <v>1.59688412852977E-2</v>
      </c>
      <c r="AS7" s="109">
        <v>2.26822567248103E-2</v>
      </c>
      <c r="AT7" s="109">
        <v>1.9492690241159301E-2</v>
      </c>
      <c r="AU7" s="109">
        <v>7.1699963230782704E-3</v>
      </c>
      <c r="AV7" s="109">
        <v>3.3951931852752797E-2</v>
      </c>
      <c r="AW7" s="110">
        <v>6.8028011534161298E-2</v>
      </c>
    </row>
    <row r="8" spans="3:49" x14ac:dyDescent="0.2">
      <c r="C8" s="4" t="s">
        <v>6</v>
      </c>
      <c r="D8" s="36">
        <v>0.71912560912011403</v>
      </c>
      <c r="E8" s="29">
        <v>-0.73197090235024398</v>
      </c>
      <c r="F8" s="29">
        <v>1.1276034872963701</v>
      </c>
      <c r="G8" s="29">
        <v>3.82463743108159</v>
      </c>
      <c r="H8" s="29">
        <v>1.7764140766757099</v>
      </c>
      <c r="I8" s="29">
        <v>1.6494309945586001</v>
      </c>
      <c r="J8" s="29">
        <v>4.8167676737883403</v>
      </c>
      <c r="K8" s="29">
        <v>5.92525137041092</v>
      </c>
      <c r="L8" s="29">
        <v>-0.72816525093289797</v>
      </c>
      <c r="M8" s="29">
        <v>3.1753247526919899</v>
      </c>
      <c r="N8" s="29">
        <v>5.5538989225749296</v>
      </c>
      <c r="O8" s="29">
        <v>2.61952432645541</v>
      </c>
      <c r="P8" s="29">
        <v>2.6210500174811502</v>
      </c>
      <c r="Q8" s="29">
        <v>1.92164162788521</v>
      </c>
      <c r="R8" s="29">
        <v>1.4370238093565499</v>
      </c>
      <c r="S8" s="29">
        <v>2.00000182191943</v>
      </c>
      <c r="T8" s="29">
        <v>1.59313600071436</v>
      </c>
      <c r="U8" s="29">
        <v>2.0747903996557602</v>
      </c>
      <c r="V8" s="29">
        <v>2.8992341635822698</v>
      </c>
      <c r="W8" s="29">
        <v>2.4194218945778201</v>
      </c>
      <c r="X8" s="29">
        <v>0.98101513554488196</v>
      </c>
      <c r="Y8" s="30">
        <v>1.97357555739051</v>
      </c>
      <c r="AA8" s="4" t="s">
        <v>6</v>
      </c>
      <c r="AB8" s="108">
        <v>7.1912560912011404E-3</v>
      </c>
      <c r="AC8" s="109">
        <v>-7.3197090235024402E-3</v>
      </c>
      <c r="AD8" s="109">
        <v>1.12760348729637E-2</v>
      </c>
      <c r="AE8" s="109">
        <v>3.82463743108159E-2</v>
      </c>
      <c r="AF8" s="109">
        <v>1.77641407667571E-2</v>
      </c>
      <c r="AG8" s="109">
        <v>1.6494309945586001E-2</v>
      </c>
      <c r="AH8" s="109">
        <v>4.81676767378834E-2</v>
      </c>
      <c r="AI8" s="109">
        <v>5.9252513704109201E-2</v>
      </c>
      <c r="AJ8" s="109">
        <v>-7.2816525093289796E-3</v>
      </c>
      <c r="AK8" s="109">
        <v>3.1753247526919902E-2</v>
      </c>
      <c r="AL8" s="109">
        <v>5.5538989225749298E-2</v>
      </c>
      <c r="AM8" s="109">
        <v>2.6195243264554101E-2</v>
      </c>
      <c r="AN8" s="109">
        <v>2.6210500174811503E-2</v>
      </c>
      <c r="AO8" s="109">
        <v>1.9216416278852101E-2</v>
      </c>
      <c r="AP8" s="109">
        <v>1.43702380935655E-2</v>
      </c>
      <c r="AQ8" s="109">
        <v>2.0000018219194299E-2</v>
      </c>
      <c r="AR8" s="109">
        <v>1.59313600071436E-2</v>
      </c>
      <c r="AS8" s="109">
        <v>2.0747903996557602E-2</v>
      </c>
      <c r="AT8" s="109">
        <v>2.8992341635822698E-2</v>
      </c>
      <c r="AU8" s="109">
        <v>2.4194218945778202E-2</v>
      </c>
      <c r="AV8" s="109">
        <v>9.8101513554488193E-3</v>
      </c>
      <c r="AW8" s="110">
        <v>1.9735755573905101E-2</v>
      </c>
    </row>
    <row r="9" spans="3:49" x14ac:dyDescent="0.2">
      <c r="C9" s="4" t="s">
        <v>7</v>
      </c>
      <c r="D9" s="36">
        <v>1.97304191729914</v>
      </c>
      <c r="E9" s="29">
        <v>2.8011550518075099</v>
      </c>
      <c r="F9" s="29">
        <v>4.1390653868685803</v>
      </c>
      <c r="G9" s="29">
        <v>2.2862170680167999</v>
      </c>
      <c r="H9" s="29">
        <v>2.5601613233023102</v>
      </c>
      <c r="I9" s="29">
        <v>2.3046873297855699</v>
      </c>
      <c r="J9" s="29">
        <v>2.37265183669719</v>
      </c>
      <c r="K9" s="29">
        <v>4.6690084190248102</v>
      </c>
      <c r="L9" s="29">
        <v>0.32627665224979402</v>
      </c>
      <c r="M9" s="29">
        <v>2.43004084102254</v>
      </c>
      <c r="N9" s="29">
        <v>3.28944939564213</v>
      </c>
      <c r="O9" s="29">
        <v>2.3890541004227801</v>
      </c>
      <c r="P9" s="29">
        <v>-0.39935767646404902</v>
      </c>
      <c r="Q9" s="29">
        <v>-1.35498885446296</v>
      </c>
      <c r="R9" s="29">
        <v>-2.0969976905312899</v>
      </c>
      <c r="S9" s="29">
        <v>-1.42916666666665</v>
      </c>
      <c r="T9" s="29">
        <v>0.53176649617446703</v>
      </c>
      <c r="U9" s="29">
        <v>1.43549119531759</v>
      </c>
      <c r="V9" s="29">
        <v>0.25037099675878699</v>
      </c>
      <c r="W9" s="29">
        <v>-0.63842279797954204</v>
      </c>
      <c r="X9" s="29">
        <v>2.4460886717550401</v>
      </c>
      <c r="Y9" s="30">
        <v>8.39548297993373</v>
      </c>
      <c r="AA9" s="4" t="s">
        <v>7</v>
      </c>
      <c r="AB9" s="108">
        <v>1.9730419172991401E-2</v>
      </c>
      <c r="AC9" s="109">
        <v>2.80115505180751E-2</v>
      </c>
      <c r="AD9" s="109">
        <v>4.1390653868685803E-2</v>
      </c>
      <c r="AE9" s="109">
        <v>2.2862170680167999E-2</v>
      </c>
      <c r="AF9" s="109">
        <v>2.5601613233023103E-2</v>
      </c>
      <c r="AG9" s="109">
        <v>2.3046873297855697E-2</v>
      </c>
      <c r="AH9" s="109">
        <v>2.3726518366971899E-2</v>
      </c>
      <c r="AI9" s="109">
        <v>4.6690084190248102E-2</v>
      </c>
      <c r="AJ9" s="109">
        <v>3.2627665224979402E-3</v>
      </c>
      <c r="AK9" s="109">
        <v>2.4300408410225401E-2</v>
      </c>
      <c r="AL9" s="109">
        <v>3.28944939564213E-2</v>
      </c>
      <c r="AM9" s="109">
        <v>2.38905410042278E-2</v>
      </c>
      <c r="AN9" s="109">
        <v>-3.9935767646404902E-3</v>
      </c>
      <c r="AO9" s="109">
        <v>-1.35498885446296E-2</v>
      </c>
      <c r="AP9" s="109">
        <v>-2.0969976905312899E-2</v>
      </c>
      <c r="AQ9" s="109">
        <v>-1.4291666666666501E-2</v>
      </c>
      <c r="AR9" s="109">
        <v>5.3176649617446706E-3</v>
      </c>
      <c r="AS9" s="109">
        <v>1.4354911953175899E-2</v>
      </c>
      <c r="AT9" s="109">
        <v>2.5037099675878699E-3</v>
      </c>
      <c r="AU9" s="109">
        <v>-6.3842279797954203E-3</v>
      </c>
      <c r="AV9" s="109">
        <v>2.4460886717550402E-2</v>
      </c>
      <c r="AW9" s="110">
        <v>8.3954829799337299E-2</v>
      </c>
    </row>
    <row r="10" spans="3:49" x14ac:dyDescent="0.2">
      <c r="C10" s="4" t="s">
        <v>35</v>
      </c>
      <c r="D10" s="36">
        <v>3.77670246665889</v>
      </c>
      <c r="E10" s="29">
        <v>1.6717843739338301</v>
      </c>
      <c r="F10" s="29">
        <v>1.76733780760629</v>
      </c>
      <c r="G10" s="29">
        <v>2.0553967905032802</v>
      </c>
      <c r="H10" s="29">
        <v>3.3171782444804498</v>
      </c>
      <c r="I10" s="29">
        <v>3.1898259147294898</v>
      </c>
      <c r="J10" s="29">
        <v>2.8992827558338798</v>
      </c>
      <c r="K10" s="29">
        <v>6.0769683879835403</v>
      </c>
      <c r="L10" s="29">
        <v>2.3785284590467399</v>
      </c>
      <c r="M10" s="29">
        <v>1.0305550533357399</v>
      </c>
      <c r="N10" s="29">
        <v>2.2727272727273</v>
      </c>
      <c r="O10" s="29">
        <v>3.4120734908135799</v>
      </c>
      <c r="P10" s="29">
        <v>2.21658206429779</v>
      </c>
      <c r="Q10" s="29">
        <v>-0.215196159576268</v>
      </c>
      <c r="R10" s="29">
        <v>-0.46449900464491101</v>
      </c>
      <c r="S10" s="29">
        <v>-1.12500000000002</v>
      </c>
      <c r="T10" s="29">
        <v>1.12937210282347</v>
      </c>
      <c r="U10" s="29">
        <v>1.5001250104175601</v>
      </c>
      <c r="V10" s="29">
        <v>0.77182034649801901</v>
      </c>
      <c r="W10" s="29">
        <v>0.154811374562106</v>
      </c>
      <c r="X10" s="29">
        <v>2.5545069964204101</v>
      </c>
      <c r="Y10" s="30">
        <v>10.780580675868601</v>
      </c>
      <c r="AA10" s="4" t="s">
        <v>35</v>
      </c>
      <c r="AB10" s="108">
        <v>3.7767024666588898E-2</v>
      </c>
      <c r="AC10" s="109">
        <v>1.6717843739338302E-2</v>
      </c>
      <c r="AD10" s="109">
        <v>1.7673378076062899E-2</v>
      </c>
      <c r="AE10" s="109">
        <v>2.0553967905032802E-2</v>
      </c>
      <c r="AF10" s="109">
        <v>3.3171782444804496E-2</v>
      </c>
      <c r="AG10" s="109">
        <v>3.1898259147294897E-2</v>
      </c>
      <c r="AH10" s="109">
        <v>2.8992827558338798E-2</v>
      </c>
      <c r="AI10" s="109">
        <v>6.0769683879835404E-2</v>
      </c>
      <c r="AJ10" s="109">
        <v>2.3785284590467401E-2</v>
      </c>
      <c r="AK10" s="109">
        <v>1.03055505333574E-2</v>
      </c>
      <c r="AL10" s="109">
        <v>2.2727272727272999E-2</v>
      </c>
      <c r="AM10" s="109">
        <v>3.4120734908135802E-2</v>
      </c>
      <c r="AN10" s="109">
        <v>2.2165820642977899E-2</v>
      </c>
      <c r="AO10" s="109">
        <v>-2.1519615957626801E-3</v>
      </c>
      <c r="AP10" s="109">
        <v>-4.6449900464491101E-3</v>
      </c>
      <c r="AQ10" s="109">
        <v>-1.1250000000000199E-2</v>
      </c>
      <c r="AR10" s="109">
        <v>1.1293721028234701E-2</v>
      </c>
      <c r="AS10" s="109">
        <v>1.5001250104175601E-2</v>
      </c>
      <c r="AT10" s="109">
        <v>7.7182034649801896E-3</v>
      </c>
      <c r="AU10" s="109">
        <v>1.54811374562106E-3</v>
      </c>
      <c r="AV10" s="109">
        <v>2.5545069964204102E-2</v>
      </c>
      <c r="AW10" s="110">
        <v>0.10780580675868601</v>
      </c>
    </row>
    <row r="11" spans="3:49" x14ac:dyDescent="0.2">
      <c r="C11" s="4" t="s">
        <v>8</v>
      </c>
      <c r="D11" s="36">
        <v>2.33787000255262</v>
      </c>
      <c r="E11" s="29">
        <v>2.42443661219697</v>
      </c>
      <c r="F11" s="29">
        <v>2.0750782064650699</v>
      </c>
      <c r="G11" s="29">
        <v>1.15435693124932</v>
      </c>
      <c r="H11" s="29">
        <v>1.8178145829125401</v>
      </c>
      <c r="I11" s="29">
        <v>1.9242213846459399</v>
      </c>
      <c r="J11" s="29">
        <v>1.69326586220315</v>
      </c>
      <c r="K11" s="29">
        <v>3.4162679425837301</v>
      </c>
      <c r="L11" s="29">
        <v>1.3047099102433699</v>
      </c>
      <c r="M11" s="29">
        <v>2.3109243697478901</v>
      </c>
      <c r="N11" s="29">
        <v>2.7586822605124999</v>
      </c>
      <c r="O11" s="29">
        <v>2.3979148566464001</v>
      </c>
      <c r="P11" s="29">
        <v>0.789071780078062</v>
      </c>
      <c r="Q11" s="29">
        <v>0.56402054044953998</v>
      </c>
      <c r="R11" s="29">
        <v>0.45203415369157501</v>
      </c>
      <c r="S11" s="29">
        <v>0.25000000000003098</v>
      </c>
      <c r="T11" s="29">
        <v>1.1471321695760199</v>
      </c>
      <c r="U11" s="29">
        <v>0.81360946745563101</v>
      </c>
      <c r="V11" s="29">
        <v>0.75813157251162</v>
      </c>
      <c r="W11" s="29">
        <v>0.42071197411011502</v>
      </c>
      <c r="X11" s="29">
        <v>1.8530454398967999</v>
      </c>
      <c r="Y11" s="30">
        <v>7.6965669988926004</v>
      </c>
      <c r="AA11" s="4" t="s">
        <v>8</v>
      </c>
      <c r="AB11" s="108">
        <v>2.3378700025526201E-2</v>
      </c>
      <c r="AC11" s="109">
        <v>2.4244366121969702E-2</v>
      </c>
      <c r="AD11" s="109">
        <v>2.07507820646507E-2</v>
      </c>
      <c r="AE11" s="109">
        <v>1.15435693124932E-2</v>
      </c>
      <c r="AF11" s="109">
        <v>1.81781458291254E-2</v>
      </c>
      <c r="AG11" s="109">
        <v>1.92422138464594E-2</v>
      </c>
      <c r="AH11" s="109">
        <v>1.6932658622031499E-2</v>
      </c>
      <c r="AI11" s="109">
        <v>3.4162679425837304E-2</v>
      </c>
      <c r="AJ11" s="109">
        <v>1.30470991024337E-2</v>
      </c>
      <c r="AK11" s="109">
        <v>2.3109243697478899E-2</v>
      </c>
      <c r="AL11" s="109">
        <v>2.7586822605124999E-2</v>
      </c>
      <c r="AM11" s="109">
        <v>2.3979148566464003E-2</v>
      </c>
      <c r="AN11" s="109">
        <v>7.8907178007806208E-3</v>
      </c>
      <c r="AO11" s="109">
        <v>5.6402054044953995E-3</v>
      </c>
      <c r="AP11" s="109">
        <v>4.5203415369157503E-3</v>
      </c>
      <c r="AQ11" s="109">
        <v>2.5000000000003097E-3</v>
      </c>
      <c r="AR11" s="109">
        <v>1.1471321695760199E-2</v>
      </c>
      <c r="AS11" s="109">
        <v>8.1360946745563101E-3</v>
      </c>
      <c r="AT11" s="109">
        <v>7.5813157251161997E-3</v>
      </c>
      <c r="AU11" s="109">
        <v>4.2071197411011505E-3</v>
      </c>
      <c r="AV11" s="109">
        <v>1.8530454398967999E-2</v>
      </c>
      <c r="AW11" s="110">
        <v>7.6965669988926011E-2</v>
      </c>
    </row>
    <row r="12" spans="3:49" x14ac:dyDescent="0.2">
      <c r="C12" s="4" t="s">
        <v>9</v>
      </c>
      <c r="D12" s="36">
        <v>5.7482798165137297</v>
      </c>
      <c r="E12" s="29">
        <v>3.5719127016402701</v>
      </c>
      <c r="F12" s="29">
        <v>1.3349911654995501</v>
      </c>
      <c r="G12" s="29">
        <v>3.0481110752341598</v>
      </c>
      <c r="H12" s="29">
        <v>4.0797142319984898</v>
      </c>
      <c r="I12" s="29">
        <v>4.4376204238921302</v>
      </c>
      <c r="J12" s="29">
        <v>6.6013260305563701</v>
      </c>
      <c r="K12" s="29">
        <v>10.3623580313683</v>
      </c>
      <c r="L12" s="29">
        <v>-7.8408311280976806E-2</v>
      </c>
      <c r="M12" s="29">
        <v>2.97204512015694</v>
      </c>
      <c r="N12" s="29">
        <v>4.9819013145361</v>
      </c>
      <c r="O12" s="29">
        <v>3.9333998729698498</v>
      </c>
      <c r="P12" s="29">
        <v>2.7805665895498799</v>
      </c>
      <c r="Q12" s="29">
        <v>-0.10617514652171001</v>
      </c>
      <c r="R12" s="29">
        <v>-0.49232600654737002</v>
      </c>
      <c r="S12" s="29">
        <v>0.14868490762737299</v>
      </c>
      <c r="T12" s="29">
        <v>3.4172354948805399</v>
      </c>
      <c r="U12" s="29">
        <v>3.4363268842044601</v>
      </c>
      <c r="V12" s="29">
        <v>2.2772593124352198</v>
      </c>
      <c r="W12" s="29">
        <v>-0.44453109767983001</v>
      </c>
      <c r="X12" s="29">
        <v>4.6531667384747299</v>
      </c>
      <c r="Y12" s="30">
        <v>19.398263408061599</v>
      </c>
      <c r="AA12" s="4" t="s">
        <v>9</v>
      </c>
      <c r="AB12" s="108">
        <v>5.7482798165137294E-2</v>
      </c>
      <c r="AC12" s="109">
        <v>3.5719127016402702E-2</v>
      </c>
      <c r="AD12" s="109">
        <v>1.3349911654995501E-2</v>
      </c>
      <c r="AE12" s="109">
        <v>3.0481110752341598E-2</v>
      </c>
      <c r="AF12" s="109">
        <v>4.0797142319984901E-2</v>
      </c>
      <c r="AG12" s="109">
        <v>4.4376204238921302E-2</v>
      </c>
      <c r="AH12" s="109">
        <v>6.6013260305563704E-2</v>
      </c>
      <c r="AI12" s="109">
        <v>0.103623580313683</v>
      </c>
      <c r="AJ12" s="109">
        <v>-7.8408311280976802E-4</v>
      </c>
      <c r="AK12" s="109">
        <v>2.9720451201569398E-2</v>
      </c>
      <c r="AL12" s="109">
        <v>4.9819013145360996E-2</v>
      </c>
      <c r="AM12" s="109">
        <v>3.9333998729698498E-2</v>
      </c>
      <c r="AN12" s="109">
        <v>2.78056658954988E-2</v>
      </c>
      <c r="AO12" s="109">
        <v>-1.0617514652171E-3</v>
      </c>
      <c r="AP12" s="109">
        <v>-4.9232600654736999E-3</v>
      </c>
      <c r="AQ12" s="109">
        <v>1.4868490762737299E-3</v>
      </c>
      <c r="AR12" s="109">
        <v>3.4172354948805397E-2</v>
      </c>
      <c r="AS12" s="109">
        <v>3.4363268842044603E-2</v>
      </c>
      <c r="AT12" s="109">
        <v>2.2772593124352199E-2</v>
      </c>
      <c r="AU12" s="109">
        <v>-4.4453109767983003E-3</v>
      </c>
      <c r="AV12" s="109">
        <v>4.6531667384747302E-2</v>
      </c>
      <c r="AW12" s="110">
        <v>0.193982634080616</v>
      </c>
    </row>
    <row r="13" spans="3:49" x14ac:dyDescent="0.2">
      <c r="C13" s="4" t="s">
        <v>10</v>
      </c>
      <c r="D13" s="36">
        <v>2.5784408009889601</v>
      </c>
      <c r="E13" s="29">
        <v>1.5712201278938001</v>
      </c>
      <c r="F13" s="29">
        <v>0.87744038625478504</v>
      </c>
      <c r="G13" s="29">
        <v>0.18712055908441799</v>
      </c>
      <c r="H13" s="29">
        <v>0.62387445002519104</v>
      </c>
      <c r="I13" s="29">
        <v>1.5666638070438601</v>
      </c>
      <c r="J13" s="29">
        <v>2.5106656524034001</v>
      </c>
      <c r="K13" s="29">
        <v>4.0659535535837898</v>
      </c>
      <c r="L13" s="29">
        <v>-9.1736038443034204E-7</v>
      </c>
      <c r="M13" s="29">
        <v>1.1841352315464599</v>
      </c>
      <c r="N13" s="29">
        <v>3.4168075425521098</v>
      </c>
      <c r="O13" s="29">
        <v>2.80833622561574</v>
      </c>
      <c r="P13" s="29">
        <v>1.4782861568881001</v>
      </c>
      <c r="Q13" s="29">
        <v>1.04119621178439</v>
      </c>
      <c r="R13" s="29">
        <v>-0.207928839905268</v>
      </c>
      <c r="S13" s="29">
        <v>0.35668450089169501</v>
      </c>
      <c r="T13" s="29">
        <v>0.75401504708434597</v>
      </c>
      <c r="U13" s="29">
        <v>1.0838209840930499</v>
      </c>
      <c r="V13" s="29">
        <v>1.0240939296343099</v>
      </c>
      <c r="W13" s="29">
        <v>0.29055455565323901</v>
      </c>
      <c r="X13" s="29">
        <v>2.1945743234000701</v>
      </c>
      <c r="Y13" s="30">
        <v>7.1235077330140202</v>
      </c>
      <c r="AA13" s="4" t="s">
        <v>10</v>
      </c>
      <c r="AB13" s="108">
        <v>2.5784408009889601E-2</v>
      </c>
      <c r="AC13" s="109">
        <v>1.5712201278938E-2</v>
      </c>
      <c r="AD13" s="109">
        <v>8.7744038625478509E-3</v>
      </c>
      <c r="AE13" s="109">
        <v>1.8712055908441799E-3</v>
      </c>
      <c r="AF13" s="109">
        <v>6.2387445002519103E-3</v>
      </c>
      <c r="AG13" s="109">
        <v>1.5666638070438599E-2</v>
      </c>
      <c r="AH13" s="109">
        <v>2.5106656524034002E-2</v>
      </c>
      <c r="AI13" s="109">
        <v>4.0659535535837898E-2</v>
      </c>
      <c r="AJ13" s="109">
        <v>-9.1736038443034208E-9</v>
      </c>
      <c r="AK13" s="109">
        <v>1.18413523154646E-2</v>
      </c>
      <c r="AL13" s="109">
        <v>3.4168075425521097E-2</v>
      </c>
      <c r="AM13" s="109">
        <v>2.8083362256157401E-2</v>
      </c>
      <c r="AN13" s="109">
        <v>1.4782861568881001E-2</v>
      </c>
      <c r="AO13" s="109">
        <v>1.04119621178439E-2</v>
      </c>
      <c r="AP13" s="109">
        <v>-2.0792883990526801E-3</v>
      </c>
      <c r="AQ13" s="109">
        <v>3.56684500891695E-3</v>
      </c>
      <c r="AR13" s="109">
        <v>7.5401504708434595E-3</v>
      </c>
      <c r="AS13" s="109">
        <v>1.08382098409305E-2</v>
      </c>
      <c r="AT13" s="109">
        <v>1.0240939296343099E-2</v>
      </c>
      <c r="AU13" s="109">
        <v>2.9055455565323903E-3</v>
      </c>
      <c r="AV13" s="109">
        <v>2.1945743234000701E-2</v>
      </c>
      <c r="AW13" s="110">
        <v>7.1235077330140201E-2</v>
      </c>
    </row>
    <row r="14" spans="3:49" x14ac:dyDescent="0.2">
      <c r="C14" s="4" t="s">
        <v>11</v>
      </c>
      <c r="D14" s="36">
        <v>1.6347807954960201</v>
      </c>
      <c r="E14" s="29">
        <v>1.9234122872706101</v>
      </c>
      <c r="F14" s="29">
        <v>2.0984721914692299</v>
      </c>
      <c r="G14" s="29">
        <v>2.1420896464024102</v>
      </c>
      <c r="H14" s="29">
        <v>1.7458693638048199</v>
      </c>
      <c r="I14" s="29">
        <v>1.67512449608723</v>
      </c>
      <c r="J14" s="29">
        <v>1.4879980595386</v>
      </c>
      <c r="K14" s="29">
        <v>2.8128619491478699</v>
      </c>
      <c r="L14" s="29">
        <v>8.7620478157455203E-2</v>
      </c>
      <c r="M14" s="29">
        <v>1.5311227042092601</v>
      </c>
      <c r="N14" s="29">
        <v>2.1115979517499399</v>
      </c>
      <c r="O14" s="29">
        <v>1.9541953161351</v>
      </c>
      <c r="P14" s="29">
        <v>0.86371549786180501</v>
      </c>
      <c r="Q14" s="29">
        <v>0.50775882293799002</v>
      </c>
      <c r="R14" s="29">
        <v>3.7514380512518201E-2</v>
      </c>
      <c r="S14" s="29">
        <v>0.18333486112385999</v>
      </c>
      <c r="T14" s="29">
        <v>1.0322827506466199</v>
      </c>
      <c r="U14" s="29">
        <v>1.8508150831550301</v>
      </c>
      <c r="V14" s="29">
        <v>1.1082549228829399</v>
      </c>
      <c r="W14" s="29">
        <v>0.47649885272506598</v>
      </c>
      <c r="X14" s="29">
        <v>1.64233141038385</v>
      </c>
      <c r="Y14" s="30">
        <v>5.2223674836973499</v>
      </c>
      <c r="AA14" s="4" t="s">
        <v>11</v>
      </c>
      <c r="AB14" s="108">
        <v>1.63478079549602E-2</v>
      </c>
      <c r="AC14" s="109">
        <v>1.9234122872706101E-2</v>
      </c>
      <c r="AD14" s="109">
        <v>2.0984721914692299E-2</v>
      </c>
      <c r="AE14" s="109">
        <v>2.1420896464024102E-2</v>
      </c>
      <c r="AF14" s="109">
        <v>1.7458693638048198E-2</v>
      </c>
      <c r="AG14" s="109">
        <v>1.67512449608723E-2</v>
      </c>
      <c r="AH14" s="109">
        <v>1.4879980595386E-2</v>
      </c>
      <c r="AI14" s="109">
        <v>2.8128619491478699E-2</v>
      </c>
      <c r="AJ14" s="109">
        <v>8.7620478157455204E-4</v>
      </c>
      <c r="AK14" s="109">
        <v>1.53112270420926E-2</v>
      </c>
      <c r="AL14" s="109">
        <v>2.1115979517499397E-2</v>
      </c>
      <c r="AM14" s="109">
        <v>1.9541953161350999E-2</v>
      </c>
      <c r="AN14" s="109">
        <v>8.6371549786180505E-3</v>
      </c>
      <c r="AO14" s="109">
        <v>5.0775882293799006E-3</v>
      </c>
      <c r="AP14" s="109">
        <v>3.75143805125182E-4</v>
      </c>
      <c r="AQ14" s="109">
        <v>1.8333486112385999E-3</v>
      </c>
      <c r="AR14" s="109">
        <v>1.0322827506466199E-2</v>
      </c>
      <c r="AS14" s="109">
        <v>1.8508150831550302E-2</v>
      </c>
      <c r="AT14" s="109">
        <v>1.1082549228829399E-2</v>
      </c>
      <c r="AU14" s="109">
        <v>4.7649885272506602E-3</v>
      </c>
      <c r="AV14" s="109">
        <v>1.6423314103838502E-2</v>
      </c>
      <c r="AW14" s="110">
        <v>5.2223674836973502E-2</v>
      </c>
    </row>
    <row r="15" spans="3:49" x14ac:dyDescent="0.2">
      <c r="C15" s="4" t="s">
        <v>12</v>
      </c>
      <c r="D15" s="36">
        <v>1.9838573133447099</v>
      </c>
      <c r="E15" s="29">
        <v>1.42080615551526</v>
      </c>
      <c r="F15" s="29">
        <v>1.03422218628562</v>
      </c>
      <c r="G15" s="29">
        <v>1.66573696655992</v>
      </c>
      <c r="H15" s="29">
        <v>1.54691114751328</v>
      </c>
      <c r="I15" s="29">
        <v>1.5774264284056301</v>
      </c>
      <c r="J15" s="29">
        <v>2.29834400700951</v>
      </c>
      <c r="K15" s="29">
        <v>2.6283798163721901</v>
      </c>
      <c r="L15" s="29">
        <v>0.31273900736844701</v>
      </c>
      <c r="M15" s="29">
        <v>1.1038103778926001</v>
      </c>
      <c r="N15" s="29">
        <v>2.0751728373587399</v>
      </c>
      <c r="O15" s="29">
        <v>2.0084888478295602</v>
      </c>
      <c r="P15" s="29">
        <v>1.5047233025187601</v>
      </c>
      <c r="Q15" s="29">
        <v>0.90679400043424596</v>
      </c>
      <c r="R15" s="29">
        <v>0.51442613712545604</v>
      </c>
      <c r="S15" s="29">
        <v>0.49174700844517399</v>
      </c>
      <c r="T15" s="29">
        <v>1.50949485109628</v>
      </c>
      <c r="U15" s="29">
        <v>1.73216879766942</v>
      </c>
      <c r="V15" s="29">
        <v>1.4456597688825299</v>
      </c>
      <c r="W15" s="29">
        <v>0.14487792581398201</v>
      </c>
      <c r="X15" s="29">
        <v>3.0666666666667299</v>
      </c>
      <c r="Y15" s="30">
        <v>6.87257438551097</v>
      </c>
      <c r="AA15" s="4" t="s">
        <v>12</v>
      </c>
      <c r="AB15" s="108">
        <v>1.9838573133447099E-2</v>
      </c>
      <c r="AC15" s="109">
        <v>1.42080615551526E-2</v>
      </c>
      <c r="AD15" s="109">
        <v>1.03422218628562E-2</v>
      </c>
      <c r="AE15" s="109">
        <v>1.6657369665599199E-2</v>
      </c>
      <c r="AF15" s="109">
        <v>1.54691114751328E-2</v>
      </c>
      <c r="AG15" s="109">
        <v>1.5774264284056302E-2</v>
      </c>
      <c r="AH15" s="109">
        <v>2.2983440070095101E-2</v>
      </c>
      <c r="AI15" s="109">
        <v>2.6283798163721901E-2</v>
      </c>
      <c r="AJ15" s="109">
        <v>3.1273900736844703E-3</v>
      </c>
      <c r="AK15" s="109">
        <v>1.1038103778926001E-2</v>
      </c>
      <c r="AL15" s="109">
        <v>2.0751728373587398E-2</v>
      </c>
      <c r="AM15" s="109">
        <v>2.0084888478295603E-2</v>
      </c>
      <c r="AN15" s="109">
        <v>1.50472330251876E-2</v>
      </c>
      <c r="AO15" s="109">
        <v>9.0679400043424604E-3</v>
      </c>
      <c r="AP15" s="109">
        <v>5.1442613712545607E-3</v>
      </c>
      <c r="AQ15" s="109">
        <v>4.91747008445174E-3</v>
      </c>
      <c r="AR15" s="109">
        <v>1.50949485109628E-2</v>
      </c>
      <c r="AS15" s="109">
        <v>1.73216879766942E-2</v>
      </c>
      <c r="AT15" s="109">
        <v>1.4456597688825299E-2</v>
      </c>
      <c r="AU15" s="109">
        <v>1.4487792581398201E-3</v>
      </c>
      <c r="AV15" s="109">
        <v>3.06666666666673E-2</v>
      </c>
      <c r="AW15" s="110">
        <v>6.8725743855109697E-2</v>
      </c>
    </row>
    <row r="16" spans="3:49" x14ac:dyDescent="0.2">
      <c r="C16" s="4" t="s">
        <v>13</v>
      </c>
      <c r="D16" s="36">
        <v>-0.74005550416273802</v>
      </c>
      <c r="E16" s="29">
        <v>-0.92349402694232097</v>
      </c>
      <c r="F16" s="29">
        <v>-0.25654181631602502</v>
      </c>
      <c r="G16" s="29">
        <v>-8.5733882031027199E-3</v>
      </c>
      <c r="H16" s="29">
        <v>-0.28294606876439099</v>
      </c>
      <c r="I16" s="29">
        <v>0.249355116079085</v>
      </c>
      <c r="J16" s="29">
        <v>6.0039454498669001E-2</v>
      </c>
      <c r="K16" s="29">
        <v>1.3800788616491999</v>
      </c>
      <c r="L16" s="29">
        <v>-1.3528367295171899</v>
      </c>
      <c r="M16" s="29">
        <v>-0.72824320751777905</v>
      </c>
      <c r="N16" s="29">
        <v>-0.27245561610123997</v>
      </c>
      <c r="O16" s="29">
        <v>-4.4064510443260201E-2</v>
      </c>
      <c r="P16" s="29">
        <v>0.33503791218474099</v>
      </c>
      <c r="Q16" s="29">
        <v>2.7592267135325299</v>
      </c>
      <c r="R16" s="29">
        <v>0.79527963057983897</v>
      </c>
      <c r="S16" s="29">
        <v>-0.127258844489754</v>
      </c>
      <c r="T16" s="29">
        <v>0.48419979612638497</v>
      </c>
      <c r="U16" s="29">
        <v>0.98909459802184796</v>
      </c>
      <c r="V16" s="29">
        <v>0.46877615938395001</v>
      </c>
      <c r="W16" s="29">
        <v>-2.4995834027731E-2</v>
      </c>
      <c r="X16" s="29">
        <v>-0.23335277939826399</v>
      </c>
      <c r="Y16" s="30">
        <v>2.4977027817225501</v>
      </c>
      <c r="AA16" s="4" t="s">
        <v>13</v>
      </c>
      <c r="AB16" s="108">
        <v>-7.40055504162738E-3</v>
      </c>
      <c r="AC16" s="109">
        <v>-9.2349402694232099E-3</v>
      </c>
      <c r="AD16" s="109">
        <v>-2.5654181631602504E-3</v>
      </c>
      <c r="AE16" s="109">
        <v>-8.5733882031027196E-5</v>
      </c>
      <c r="AF16" s="109">
        <v>-2.8294606876439099E-3</v>
      </c>
      <c r="AG16" s="109">
        <v>2.4935511607908499E-3</v>
      </c>
      <c r="AH16" s="109">
        <v>6.0039454498668997E-4</v>
      </c>
      <c r="AI16" s="109">
        <v>1.3800788616491999E-2</v>
      </c>
      <c r="AJ16" s="109">
        <v>-1.3528367295171899E-2</v>
      </c>
      <c r="AK16" s="109">
        <v>-7.2824320751777903E-3</v>
      </c>
      <c r="AL16" s="109">
        <v>-2.7245561610123995E-3</v>
      </c>
      <c r="AM16" s="109">
        <v>-4.4064510443260203E-4</v>
      </c>
      <c r="AN16" s="109">
        <v>3.3503791218474099E-3</v>
      </c>
      <c r="AO16" s="109">
        <v>2.75922671353253E-2</v>
      </c>
      <c r="AP16" s="109">
        <v>7.9527963057983899E-3</v>
      </c>
      <c r="AQ16" s="109">
        <v>-1.2725884448975399E-3</v>
      </c>
      <c r="AR16" s="109">
        <v>4.8419979612638496E-3</v>
      </c>
      <c r="AS16" s="109">
        <v>9.8909459802184792E-3</v>
      </c>
      <c r="AT16" s="109">
        <v>4.6877615938395005E-3</v>
      </c>
      <c r="AU16" s="109">
        <v>-2.4995834027731001E-4</v>
      </c>
      <c r="AV16" s="109">
        <v>-2.3335277939826398E-3</v>
      </c>
      <c r="AW16" s="110">
        <v>2.4977027817225501E-2</v>
      </c>
    </row>
    <row r="17" spans="3:49" x14ac:dyDescent="0.2">
      <c r="C17" s="4" t="s">
        <v>14</v>
      </c>
      <c r="D17" s="36">
        <v>3.37396832213867</v>
      </c>
      <c r="E17" s="29">
        <v>3.6293587187887399</v>
      </c>
      <c r="F17" s="29">
        <v>3.53065027765552</v>
      </c>
      <c r="G17" s="29">
        <v>2.8988481075817001</v>
      </c>
      <c r="H17" s="29">
        <v>3.5450727333507799</v>
      </c>
      <c r="I17" s="29">
        <v>3.1959468414454499</v>
      </c>
      <c r="J17" s="29">
        <v>2.8950032151657799</v>
      </c>
      <c r="K17" s="29">
        <v>4.1527970811029302</v>
      </c>
      <c r="L17" s="29">
        <v>1.21007269197809</v>
      </c>
      <c r="M17" s="29">
        <v>4.7129890776038801</v>
      </c>
      <c r="N17" s="29">
        <v>3.3298532335064999</v>
      </c>
      <c r="O17" s="29">
        <v>1.5015269617775799</v>
      </c>
      <c r="P17" s="29">
        <v>-0.92126945425699402</v>
      </c>
      <c r="Q17" s="29">
        <v>-1.31226096405506</v>
      </c>
      <c r="R17" s="29">
        <v>-1.73588804765284</v>
      </c>
      <c r="S17" s="29">
        <v>-0.82565397839097299</v>
      </c>
      <c r="T17" s="29">
        <v>1.1212545203141899</v>
      </c>
      <c r="U17" s="29">
        <v>0.62562141345363997</v>
      </c>
      <c r="V17" s="29">
        <v>0.25300752203815702</v>
      </c>
      <c r="W17" s="29">
        <v>-1.24798355581405</v>
      </c>
      <c r="X17" s="29">
        <v>1.22382501019854</v>
      </c>
      <c r="Y17" s="30">
        <v>9.6452598128063194</v>
      </c>
      <c r="AA17" s="4" t="s">
        <v>14</v>
      </c>
      <c r="AB17" s="108">
        <v>3.37396832213867E-2</v>
      </c>
      <c r="AC17" s="109">
        <v>3.6293587187887402E-2</v>
      </c>
      <c r="AD17" s="109">
        <v>3.5306502776555199E-2</v>
      </c>
      <c r="AE17" s="109">
        <v>2.8988481075817002E-2</v>
      </c>
      <c r="AF17" s="109">
        <v>3.5450727333507799E-2</v>
      </c>
      <c r="AG17" s="109">
        <v>3.1959468414454496E-2</v>
      </c>
      <c r="AH17" s="109">
        <v>2.8950032151657798E-2</v>
      </c>
      <c r="AI17" s="109">
        <v>4.1527970811029304E-2</v>
      </c>
      <c r="AJ17" s="109">
        <v>1.21007269197809E-2</v>
      </c>
      <c r="AK17" s="109">
        <v>4.7129890776038803E-2</v>
      </c>
      <c r="AL17" s="109">
        <v>3.3298532335064995E-2</v>
      </c>
      <c r="AM17" s="109">
        <v>1.5015269617775799E-2</v>
      </c>
      <c r="AN17" s="109">
        <v>-9.2126945425699408E-3</v>
      </c>
      <c r="AO17" s="109">
        <v>-1.3122609640550599E-2</v>
      </c>
      <c r="AP17" s="109">
        <v>-1.73588804765284E-2</v>
      </c>
      <c r="AQ17" s="109">
        <v>-8.256539783909729E-3</v>
      </c>
      <c r="AR17" s="109">
        <v>1.12125452031419E-2</v>
      </c>
      <c r="AS17" s="109">
        <v>6.2562141345363998E-3</v>
      </c>
      <c r="AT17" s="109">
        <v>2.5300752203815703E-3</v>
      </c>
      <c r="AU17" s="109">
        <v>-1.2479835558140499E-2</v>
      </c>
      <c r="AV17" s="109">
        <v>1.22382501019854E-2</v>
      </c>
      <c r="AW17" s="110">
        <v>9.6452598128063199E-2</v>
      </c>
    </row>
    <row r="18" spans="3:49" x14ac:dyDescent="0.2">
      <c r="C18" s="4" t="s">
        <v>38</v>
      </c>
      <c r="D18" s="36">
        <v>3.7792931223563402</v>
      </c>
      <c r="E18" s="29">
        <v>4.2971520392957299</v>
      </c>
      <c r="F18" s="29">
        <v>3.80585899528851</v>
      </c>
      <c r="G18" s="29">
        <v>3.76725173477509</v>
      </c>
      <c r="H18" s="29">
        <v>4.2463436203193297</v>
      </c>
      <c r="I18" s="29">
        <v>5.7965233756161796</v>
      </c>
      <c r="J18" s="29">
        <v>6.3728813559323996</v>
      </c>
      <c r="K18" s="29">
        <v>8.3492670490757206</v>
      </c>
      <c r="L18" s="29">
        <v>10.882352941176601</v>
      </c>
      <c r="M18" s="29">
        <v>11.989389920424401</v>
      </c>
      <c r="N18" s="29">
        <v>8.9117933648337004</v>
      </c>
      <c r="O18" s="29">
        <v>9.4789969141979196</v>
      </c>
      <c r="P18" s="29">
        <v>10.017878474610599</v>
      </c>
      <c r="Q18" s="29">
        <v>6.6656567186786697</v>
      </c>
      <c r="R18" s="29">
        <v>4.9069734412722097</v>
      </c>
      <c r="S18" s="29">
        <v>4.9482163406217001</v>
      </c>
      <c r="T18" s="29">
        <v>3.32817337461305</v>
      </c>
      <c r="U18" s="29">
        <v>3.93882646691605</v>
      </c>
      <c r="V18" s="29">
        <v>3.7295057353913101</v>
      </c>
      <c r="W18" s="29">
        <v>6.6234367762857804</v>
      </c>
      <c r="X18" s="29">
        <v>5.13140747176368</v>
      </c>
      <c r="Y18" s="30">
        <v>6.6990341407983003</v>
      </c>
      <c r="AA18" s="4" t="s">
        <v>38</v>
      </c>
      <c r="AB18" s="108">
        <v>3.7792931223563399E-2</v>
      </c>
      <c r="AC18" s="109">
        <v>4.2971520392957298E-2</v>
      </c>
      <c r="AD18" s="109">
        <v>3.8058589952885101E-2</v>
      </c>
      <c r="AE18" s="109">
        <v>3.76725173477509E-2</v>
      </c>
      <c r="AF18" s="109">
        <v>4.2463436203193296E-2</v>
      </c>
      <c r="AG18" s="109">
        <v>5.7965233756161798E-2</v>
      </c>
      <c r="AH18" s="109">
        <v>6.3728813559323999E-2</v>
      </c>
      <c r="AI18" s="109">
        <v>8.3492670490757204E-2</v>
      </c>
      <c r="AJ18" s="109">
        <v>0.10882352941176601</v>
      </c>
      <c r="AK18" s="109">
        <v>0.11989389920424401</v>
      </c>
      <c r="AL18" s="109">
        <v>8.9117933648337005E-2</v>
      </c>
      <c r="AM18" s="109">
        <v>9.4789969141979194E-2</v>
      </c>
      <c r="AN18" s="109">
        <v>0.10017878474610599</v>
      </c>
      <c r="AO18" s="109">
        <v>6.6656567186786697E-2</v>
      </c>
      <c r="AP18" s="109">
        <v>4.9069734412722096E-2</v>
      </c>
      <c r="AQ18" s="109">
        <v>4.9482163406217E-2</v>
      </c>
      <c r="AR18" s="109">
        <v>3.3281733746130499E-2</v>
      </c>
      <c r="AS18" s="109">
        <v>3.9388264669160497E-2</v>
      </c>
      <c r="AT18" s="109">
        <v>3.72950573539131E-2</v>
      </c>
      <c r="AU18" s="109">
        <v>6.6234367762857807E-2</v>
      </c>
      <c r="AV18" s="109">
        <v>5.1314074717636798E-2</v>
      </c>
      <c r="AW18" s="110">
        <v>6.6990341407983003E-2</v>
      </c>
    </row>
    <row r="19" spans="3:49" x14ac:dyDescent="0.2">
      <c r="C19" s="4" t="s">
        <v>15</v>
      </c>
      <c r="D19" s="36">
        <v>4.8729048729048499</v>
      </c>
      <c r="E19" s="29">
        <v>4.6147332768840403</v>
      </c>
      <c r="F19" s="29">
        <v>3.4904896802913701</v>
      </c>
      <c r="G19" s="29">
        <v>2.1996285071854502</v>
      </c>
      <c r="H19" s="29">
        <v>2.4296919839295699</v>
      </c>
      <c r="I19" s="29">
        <v>3.9316398954052998</v>
      </c>
      <c r="J19" s="29">
        <v>4.89711564381345</v>
      </c>
      <c r="K19" s="29">
        <v>4.0603049511736504</v>
      </c>
      <c r="L19" s="29">
        <v>-4.4781033915048001</v>
      </c>
      <c r="M19" s="29">
        <v>-0.92209582902454001</v>
      </c>
      <c r="N19" s="29">
        <v>2.5571888318692002</v>
      </c>
      <c r="O19" s="29">
        <v>1.6962089729454799</v>
      </c>
      <c r="P19" s="29">
        <v>0.50871486948547495</v>
      </c>
      <c r="Q19" s="29">
        <v>0.18254231662790099</v>
      </c>
      <c r="R19" s="29">
        <v>-0.28987907901276599</v>
      </c>
      <c r="S19" s="29">
        <v>8.3063377356599102E-3</v>
      </c>
      <c r="T19" s="29">
        <v>0.340531561461897</v>
      </c>
      <c r="U19" s="29">
        <v>0.48837016803244399</v>
      </c>
      <c r="V19" s="29">
        <v>0.93904448105439298</v>
      </c>
      <c r="W19" s="29">
        <v>-0.33458462542853201</v>
      </c>
      <c r="X19" s="29">
        <v>2.3581429624171202</v>
      </c>
      <c r="Y19" s="30">
        <v>7.8073754099671602</v>
      </c>
      <c r="AA19" s="4" t="s">
        <v>15</v>
      </c>
      <c r="AB19" s="108">
        <v>4.8729048729048499E-2</v>
      </c>
      <c r="AC19" s="109">
        <v>4.61473327688404E-2</v>
      </c>
      <c r="AD19" s="109">
        <v>3.4904896802913699E-2</v>
      </c>
      <c r="AE19" s="109">
        <v>2.1996285071854502E-2</v>
      </c>
      <c r="AF19" s="109">
        <v>2.4296919839295699E-2</v>
      </c>
      <c r="AG19" s="109">
        <v>3.9316398954052999E-2</v>
      </c>
      <c r="AH19" s="109">
        <v>4.8971156438134503E-2</v>
      </c>
      <c r="AI19" s="109">
        <v>4.0603049511736503E-2</v>
      </c>
      <c r="AJ19" s="109">
        <v>-4.4781033915048001E-2</v>
      </c>
      <c r="AK19" s="109">
        <v>-9.2209582902454002E-3</v>
      </c>
      <c r="AL19" s="109">
        <v>2.5571888318692001E-2</v>
      </c>
      <c r="AM19" s="109">
        <v>1.6962089729454798E-2</v>
      </c>
      <c r="AN19" s="109">
        <v>5.0871486948547498E-3</v>
      </c>
      <c r="AO19" s="109">
        <v>1.8254231662790099E-3</v>
      </c>
      <c r="AP19" s="109">
        <v>-2.89879079012766E-3</v>
      </c>
      <c r="AQ19" s="109">
        <v>8.3063377356599108E-5</v>
      </c>
      <c r="AR19" s="109">
        <v>3.4053156146189702E-3</v>
      </c>
      <c r="AS19" s="109">
        <v>4.8837016803244399E-3</v>
      </c>
      <c r="AT19" s="109">
        <v>9.3904448105439301E-3</v>
      </c>
      <c r="AU19" s="109">
        <v>-3.3458462542853202E-3</v>
      </c>
      <c r="AV19" s="109">
        <v>2.3581429624171202E-2</v>
      </c>
      <c r="AW19" s="110">
        <v>7.80737540996716E-2</v>
      </c>
    </row>
    <row r="20" spans="3:49" x14ac:dyDescent="0.2">
      <c r="C20" s="4" t="s">
        <v>16</v>
      </c>
      <c r="D20" s="36">
        <v>6.4050855038686798</v>
      </c>
      <c r="E20" s="29">
        <v>5.19702230216628</v>
      </c>
      <c r="F20" s="29">
        <v>2.0556632975374201</v>
      </c>
      <c r="G20" s="29">
        <v>3.1581932429846402</v>
      </c>
      <c r="H20" s="29">
        <v>3.9870478280659301</v>
      </c>
      <c r="I20" s="29">
        <v>6.6870790613666102</v>
      </c>
      <c r="J20" s="29">
        <v>5.05155736492146</v>
      </c>
      <c r="K20" s="29">
        <v>12.694394277587801</v>
      </c>
      <c r="L20" s="29">
        <v>12.0031298461743</v>
      </c>
      <c r="M20" s="29">
        <v>5.3967311316747697</v>
      </c>
      <c r="N20" s="29">
        <v>4.0010266434312003</v>
      </c>
      <c r="O20" s="29">
        <v>5.1858998875069799</v>
      </c>
      <c r="P20" s="29">
        <v>3.8722792374824899</v>
      </c>
      <c r="Q20" s="29">
        <v>2.0446148153933299</v>
      </c>
      <c r="R20" s="29">
        <v>1.6330555818132599</v>
      </c>
      <c r="S20" s="29">
        <v>1.6969276199775101</v>
      </c>
      <c r="T20" s="29">
        <v>1.7604155918059701</v>
      </c>
      <c r="U20" s="29">
        <v>2.6829176826739198</v>
      </c>
      <c r="V20" s="29">
        <v>3.0139717915605302</v>
      </c>
      <c r="W20" s="29">
        <v>2.8479240151866501</v>
      </c>
      <c r="X20" s="29">
        <v>4.4442397018973896</v>
      </c>
      <c r="Y20" s="30">
        <v>8.3087551155892001</v>
      </c>
      <c r="AA20" s="4" t="s">
        <v>16</v>
      </c>
      <c r="AB20" s="108">
        <v>6.4050855038686794E-2</v>
      </c>
      <c r="AC20" s="109">
        <v>5.1970223021662799E-2</v>
      </c>
      <c r="AD20" s="109">
        <v>2.05566329753742E-2</v>
      </c>
      <c r="AE20" s="109">
        <v>3.1581932429846402E-2</v>
      </c>
      <c r="AF20" s="109">
        <v>3.9870478280659302E-2</v>
      </c>
      <c r="AG20" s="109">
        <v>6.6870790613666103E-2</v>
      </c>
      <c r="AH20" s="109">
        <v>5.05155736492146E-2</v>
      </c>
      <c r="AI20" s="109">
        <v>0.126943942775878</v>
      </c>
      <c r="AJ20" s="109">
        <v>0.120031298461743</v>
      </c>
      <c r="AK20" s="109">
        <v>5.3967311316747694E-2</v>
      </c>
      <c r="AL20" s="109">
        <v>4.0010266434312006E-2</v>
      </c>
      <c r="AM20" s="109">
        <v>5.1858998875069798E-2</v>
      </c>
      <c r="AN20" s="109">
        <v>3.8722792374824899E-2</v>
      </c>
      <c r="AO20" s="109">
        <v>2.0446148153933297E-2</v>
      </c>
      <c r="AP20" s="109">
        <v>1.63305558181326E-2</v>
      </c>
      <c r="AQ20" s="109">
        <v>1.6969276199775101E-2</v>
      </c>
      <c r="AR20" s="109">
        <v>1.7604155918059701E-2</v>
      </c>
      <c r="AS20" s="109">
        <v>2.6829176826739198E-2</v>
      </c>
      <c r="AT20" s="109">
        <v>3.0139717915605303E-2</v>
      </c>
      <c r="AU20" s="109">
        <v>2.8479240151866501E-2</v>
      </c>
      <c r="AV20" s="109">
        <v>4.4442397018973893E-2</v>
      </c>
      <c r="AW20" s="110">
        <v>8.3087551155892003E-2</v>
      </c>
    </row>
    <row r="21" spans="3:49" x14ac:dyDescent="0.2">
      <c r="C21" s="4" t="s">
        <v>17</v>
      </c>
      <c r="D21" s="36">
        <v>2.7851654271355399</v>
      </c>
      <c r="E21" s="29">
        <v>2.4653231917116498</v>
      </c>
      <c r="F21" s="29">
        <v>2.6725555277285</v>
      </c>
      <c r="G21" s="29">
        <v>2.2067366142365699</v>
      </c>
      <c r="H21" s="29">
        <v>1.9852929852798</v>
      </c>
      <c r="I21" s="29">
        <v>2.09084391012754</v>
      </c>
      <c r="J21" s="29">
        <v>1.8297411220240301</v>
      </c>
      <c r="K21" s="29">
        <v>3.3478325840102201</v>
      </c>
      <c r="L21" s="29">
        <v>0.77476813138738099</v>
      </c>
      <c r="M21" s="29">
        <v>1.5255160211824801</v>
      </c>
      <c r="N21" s="29">
        <v>2.78063272879323</v>
      </c>
      <c r="O21" s="29">
        <v>3.0413633322677498</v>
      </c>
      <c r="P21" s="29">
        <v>1.21999342274306</v>
      </c>
      <c r="Q21" s="29">
        <v>0.241047429826756</v>
      </c>
      <c r="R21" s="29">
        <v>3.8790399657973297E-2</v>
      </c>
      <c r="S21" s="29">
        <v>-9.4016656915749994E-2</v>
      </c>
      <c r="T21" s="29">
        <v>1.22653316645812</v>
      </c>
      <c r="U21" s="29">
        <v>1.1374876360039099</v>
      </c>
      <c r="V21" s="29">
        <v>0.61124694376530397</v>
      </c>
      <c r="W21" s="29">
        <v>-0.13770757391651001</v>
      </c>
      <c r="X21" s="29">
        <v>1.8737832576248099</v>
      </c>
      <c r="Y21" s="30">
        <v>8.2012899116171791</v>
      </c>
      <c r="AA21" s="4" t="s">
        <v>17</v>
      </c>
      <c r="AB21" s="108">
        <v>2.78516542713554E-2</v>
      </c>
      <c r="AC21" s="109">
        <v>2.4653231917116498E-2</v>
      </c>
      <c r="AD21" s="109">
        <v>2.6725555277284999E-2</v>
      </c>
      <c r="AE21" s="109">
        <v>2.2067366142365697E-2</v>
      </c>
      <c r="AF21" s="109">
        <v>1.9852929852798001E-2</v>
      </c>
      <c r="AG21" s="109">
        <v>2.0908439101275399E-2</v>
      </c>
      <c r="AH21" s="109">
        <v>1.8297411220240301E-2</v>
      </c>
      <c r="AI21" s="109">
        <v>3.3478325840102199E-2</v>
      </c>
      <c r="AJ21" s="109">
        <v>7.7476813138738099E-3</v>
      </c>
      <c r="AK21" s="109">
        <v>1.5255160211824801E-2</v>
      </c>
      <c r="AL21" s="109">
        <v>2.7806327287932298E-2</v>
      </c>
      <c r="AM21" s="109">
        <v>3.0413633322677498E-2</v>
      </c>
      <c r="AN21" s="109">
        <v>1.2199934227430599E-2</v>
      </c>
      <c r="AO21" s="109">
        <v>2.4104742982675601E-3</v>
      </c>
      <c r="AP21" s="109">
        <v>3.8790399657973295E-4</v>
      </c>
      <c r="AQ21" s="109">
        <v>-9.4016656915749998E-4</v>
      </c>
      <c r="AR21" s="109">
        <v>1.22653316645812E-2</v>
      </c>
      <c r="AS21" s="109">
        <v>1.1374876360039098E-2</v>
      </c>
      <c r="AT21" s="109">
        <v>6.1124694376530394E-3</v>
      </c>
      <c r="AU21" s="109">
        <v>-1.3770757391651E-3</v>
      </c>
      <c r="AV21" s="109">
        <v>1.8737832576248101E-2</v>
      </c>
      <c r="AW21" s="110">
        <v>8.2012899116171795E-2</v>
      </c>
    </row>
    <row r="22" spans="3:49" x14ac:dyDescent="0.2">
      <c r="C22" s="4" t="s">
        <v>18</v>
      </c>
      <c r="D22" s="36">
        <v>2.4870400355545699</v>
      </c>
      <c r="E22" s="29">
        <v>1.9388757385589599</v>
      </c>
      <c r="F22" s="29">
        <v>2.9426475294847299</v>
      </c>
      <c r="G22" s="29">
        <v>6.1923854719743998</v>
      </c>
      <c r="H22" s="29">
        <v>6.74845027893112</v>
      </c>
      <c r="I22" s="29">
        <v>6.5361990876587699</v>
      </c>
      <c r="J22" s="29">
        <v>10.092977584916801</v>
      </c>
      <c r="K22" s="29">
        <v>15.4023191064986</v>
      </c>
      <c r="L22" s="29">
        <v>3.5341067285894399</v>
      </c>
      <c r="M22" s="29">
        <v>-1.0846359501516201</v>
      </c>
      <c r="N22" s="29">
        <v>4.3707355993921997</v>
      </c>
      <c r="O22" s="29">
        <v>2.2577892437459499</v>
      </c>
      <c r="P22" s="29">
        <v>-2.9454778257921602E-2</v>
      </c>
      <c r="Q22" s="29">
        <v>0.620490636732421</v>
      </c>
      <c r="R22" s="29">
        <v>0.17424224362518601</v>
      </c>
      <c r="S22" s="29">
        <v>0.140633334505327</v>
      </c>
      <c r="T22" s="29">
        <v>2.9303631237466599</v>
      </c>
      <c r="U22" s="29">
        <v>2.5344542418659799</v>
      </c>
      <c r="V22" s="29">
        <v>2.8114092007561502</v>
      </c>
      <c r="W22" s="29">
        <v>0.21906490484215599</v>
      </c>
      <c r="X22" s="29">
        <v>3.2758293743115598</v>
      </c>
      <c r="Y22" s="30">
        <v>17.310283019881499</v>
      </c>
      <c r="AA22" s="4" t="s">
        <v>18</v>
      </c>
      <c r="AB22" s="108">
        <v>2.4870400355545698E-2</v>
      </c>
      <c r="AC22" s="109">
        <v>1.9388757385589598E-2</v>
      </c>
      <c r="AD22" s="109">
        <v>2.94264752948473E-2</v>
      </c>
      <c r="AE22" s="109">
        <v>6.1923854719744001E-2</v>
      </c>
      <c r="AF22" s="109">
        <v>6.7484502789311201E-2</v>
      </c>
      <c r="AG22" s="109">
        <v>6.53619908765877E-2</v>
      </c>
      <c r="AH22" s="109">
        <v>0.10092977584916801</v>
      </c>
      <c r="AI22" s="109">
        <v>0.15402319106498599</v>
      </c>
      <c r="AJ22" s="109">
        <v>3.5341067285894395E-2</v>
      </c>
      <c r="AK22" s="109">
        <v>-1.08463595015162E-2</v>
      </c>
      <c r="AL22" s="109">
        <v>4.3707355993921997E-2</v>
      </c>
      <c r="AM22" s="109">
        <v>2.2577892437459498E-2</v>
      </c>
      <c r="AN22" s="109">
        <v>-2.9454778257921604E-4</v>
      </c>
      <c r="AO22" s="109">
        <v>6.2049063673242097E-3</v>
      </c>
      <c r="AP22" s="109">
        <v>1.7424224362518601E-3</v>
      </c>
      <c r="AQ22" s="109">
        <v>1.4063333450532701E-3</v>
      </c>
      <c r="AR22" s="109">
        <v>2.9303631237466599E-2</v>
      </c>
      <c r="AS22" s="109">
        <v>2.5344542418659799E-2</v>
      </c>
      <c r="AT22" s="109">
        <v>2.81140920075615E-2</v>
      </c>
      <c r="AU22" s="109">
        <v>2.19064904842156E-3</v>
      </c>
      <c r="AV22" s="109">
        <v>3.2758293743115598E-2</v>
      </c>
      <c r="AW22" s="110">
        <v>0.17310283019881501</v>
      </c>
    </row>
    <row r="23" spans="3:49" x14ac:dyDescent="0.2">
      <c r="C23" s="4" t="s">
        <v>19</v>
      </c>
      <c r="D23" s="36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30"/>
      <c r="AA23" s="4" t="s">
        <v>19</v>
      </c>
      <c r="AB23" s="108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10"/>
    </row>
    <row r="24" spans="3:49" x14ac:dyDescent="0.2">
      <c r="C24" s="4" t="s">
        <v>20</v>
      </c>
      <c r="D24" s="36">
        <v>1.36712030817819</v>
      </c>
      <c r="E24" s="29">
        <v>0.281506610345575</v>
      </c>
      <c r="F24" s="29">
        <v>-1.1343085499024701</v>
      </c>
      <c r="G24" s="29">
        <v>1.16410252104671</v>
      </c>
      <c r="H24" s="29">
        <v>2.65848484065262</v>
      </c>
      <c r="I24" s="29">
        <v>3.73912004060664</v>
      </c>
      <c r="J24" s="29">
        <v>5.7371738279984204</v>
      </c>
      <c r="K24" s="29">
        <v>10.925885624165501</v>
      </c>
      <c r="L24" s="29">
        <v>4.4530445651853503</v>
      </c>
      <c r="M24" s="29">
        <v>1.3192136205546301</v>
      </c>
      <c r="N24" s="29">
        <v>4.1302756264508496</v>
      </c>
      <c r="O24" s="29">
        <v>3.0899827705541698</v>
      </c>
      <c r="P24" s="29">
        <v>1.04747937065344</v>
      </c>
      <c r="Q24" s="29">
        <v>0.103758009433709</v>
      </c>
      <c r="R24" s="29">
        <v>-0.88409740550059601</v>
      </c>
      <c r="S24" s="29">
        <v>0.905525075460342</v>
      </c>
      <c r="T24" s="29">
        <v>3.7228886230370701</v>
      </c>
      <c r="U24" s="29">
        <v>2.6979277920839402</v>
      </c>
      <c r="V24" s="29">
        <v>2.3345093798802701</v>
      </c>
      <c r="W24" s="29">
        <v>1.19989444983569</v>
      </c>
      <c r="X24" s="29">
        <v>4.6835442090345296</v>
      </c>
      <c r="Y24" s="30">
        <v>19.705046151839401</v>
      </c>
      <c r="AA24" s="4" t="s">
        <v>20</v>
      </c>
      <c r="AB24" s="108">
        <v>1.3671203081781901E-2</v>
      </c>
      <c r="AC24" s="109">
        <v>2.8150661034557502E-3</v>
      </c>
      <c r="AD24" s="109">
        <v>-1.1343085499024701E-2</v>
      </c>
      <c r="AE24" s="109">
        <v>1.16410252104671E-2</v>
      </c>
      <c r="AF24" s="109">
        <v>2.6584848406526199E-2</v>
      </c>
      <c r="AG24" s="109">
        <v>3.7391200406066402E-2</v>
      </c>
      <c r="AH24" s="109">
        <v>5.7371738279984201E-2</v>
      </c>
      <c r="AI24" s="109">
        <v>0.109258856241655</v>
      </c>
      <c r="AJ24" s="109">
        <v>4.4530445651853504E-2</v>
      </c>
      <c r="AK24" s="109">
        <v>1.3192136205546301E-2</v>
      </c>
      <c r="AL24" s="109">
        <v>4.1302756264508494E-2</v>
      </c>
      <c r="AM24" s="109">
        <v>3.0899827705541699E-2</v>
      </c>
      <c r="AN24" s="109">
        <v>1.04747937065344E-2</v>
      </c>
      <c r="AO24" s="109">
        <v>1.03758009433709E-3</v>
      </c>
      <c r="AP24" s="109">
        <v>-8.8409740550059596E-3</v>
      </c>
      <c r="AQ24" s="109">
        <v>9.0552507546034205E-3</v>
      </c>
      <c r="AR24" s="109">
        <v>3.7228886230370704E-2</v>
      </c>
      <c r="AS24" s="109">
        <v>2.6979277920839401E-2</v>
      </c>
      <c r="AT24" s="109">
        <v>2.3345093798802702E-2</v>
      </c>
      <c r="AU24" s="109">
        <v>1.19989444983569E-2</v>
      </c>
      <c r="AV24" s="109">
        <v>4.6835442090345299E-2</v>
      </c>
      <c r="AW24" s="110">
        <v>0.197050461518394</v>
      </c>
    </row>
    <row r="25" spans="3:49" x14ac:dyDescent="0.2">
      <c r="C25" s="4" t="s">
        <v>21</v>
      </c>
      <c r="D25" s="36">
        <v>2.6638211057910302</v>
      </c>
      <c r="E25" s="29">
        <v>2.07408613571643</v>
      </c>
      <c r="F25" s="29">
        <v>2.0498403056351799</v>
      </c>
      <c r="G25" s="29">
        <v>2.22567916428889</v>
      </c>
      <c r="H25" s="29">
        <v>2.4876966516408801</v>
      </c>
      <c r="I25" s="29">
        <v>2.6663149457706901</v>
      </c>
      <c r="J25" s="29">
        <v>2.31245861786127</v>
      </c>
      <c r="K25" s="29">
        <v>3.4018796302557099</v>
      </c>
      <c r="L25" s="29">
        <v>0.36804199788888697</v>
      </c>
      <c r="M25" s="29">
        <v>2.2736791162154</v>
      </c>
      <c r="N25" s="29">
        <v>3.4106834106834198</v>
      </c>
      <c r="O25" s="29">
        <v>2.6628416550802099</v>
      </c>
      <c r="P25" s="29">
        <v>1.7340396351916201</v>
      </c>
      <c r="Q25" s="29">
        <v>0.62854398544071699</v>
      </c>
      <c r="R25" s="29">
        <v>0.474743161437779</v>
      </c>
      <c r="S25" s="29">
        <v>0.29083333333331701</v>
      </c>
      <c r="T25" s="29">
        <v>1.7307995911888701</v>
      </c>
      <c r="U25" s="29">
        <v>1.5281952430737999</v>
      </c>
      <c r="V25" s="29">
        <v>1.7433207565384801</v>
      </c>
      <c r="W25" s="29">
        <v>0.81995730212703599</v>
      </c>
      <c r="X25" s="29">
        <v>2.52692009066166</v>
      </c>
      <c r="Y25" s="30">
        <v>6.3360080777791898</v>
      </c>
      <c r="AA25" s="4" t="s">
        <v>21</v>
      </c>
      <c r="AB25" s="108">
        <v>2.66382110579103E-2</v>
      </c>
      <c r="AC25" s="109">
        <v>2.0740861357164301E-2</v>
      </c>
      <c r="AD25" s="109">
        <v>2.04984030563518E-2</v>
      </c>
      <c r="AE25" s="109">
        <v>2.22567916428889E-2</v>
      </c>
      <c r="AF25" s="109">
        <v>2.4876966516408801E-2</v>
      </c>
      <c r="AG25" s="109">
        <v>2.6663149457706901E-2</v>
      </c>
      <c r="AH25" s="109">
        <v>2.31245861786127E-2</v>
      </c>
      <c r="AI25" s="109">
        <v>3.4018796302557101E-2</v>
      </c>
      <c r="AJ25" s="109">
        <v>3.6804199788888696E-3</v>
      </c>
      <c r="AK25" s="109">
        <v>2.2736791162154001E-2</v>
      </c>
      <c r="AL25" s="109">
        <v>3.4106834106834197E-2</v>
      </c>
      <c r="AM25" s="109">
        <v>2.66284165508021E-2</v>
      </c>
      <c r="AN25" s="109">
        <v>1.7340396351916202E-2</v>
      </c>
      <c r="AO25" s="109">
        <v>6.2854398544071703E-3</v>
      </c>
      <c r="AP25" s="109">
        <v>4.7474316143777898E-3</v>
      </c>
      <c r="AQ25" s="109">
        <v>2.90833333333317E-3</v>
      </c>
      <c r="AR25" s="109">
        <v>1.73079959118887E-2</v>
      </c>
      <c r="AS25" s="109">
        <v>1.5281952430737999E-2</v>
      </c>
      <c r="AT25" s="109">
        <v>1.7433207565384801E-2</v>
      </c>
      <c r="AU25" s="109">
        <v>8.1995730212703604E-3</v>
      </c>
      <c r="AV25" s="109">
        <v>2.52692009066166E-2</v>
      </c>
      <c r="AW25" s="110">
        <v>6.33600807777919E-2</v>
      </c>
    </row>
    <row r="26" spans="3:49" x14ac:dyDescent="0.2">
      <c r="C26" s="4" t="s">
        <v>22</v>
      </c>
      <c r="D26" s="36">
        <v>2.9294924432410401</v>
      </c>
      <c r="E26" s="29">
        <v>2.1884904806054899</v>
      </c>
      <c r="F26" s="29">
        <v>1.3038377744260199</v>
      </c>
      <c r="G26" s="29">
        <v>2.7908284806775399</v>
      </c>
      <c r="H26" s="29">
        <v>3.00796652450313</v>
      </c>
      <c r="I26" s="29">
        <v>2.7737800648147202</v>
      </c>
      <c r="J26" s="29">
        <v>1.2492192379762901</v>
      </c>
      <c r="K26" s="29">
        <v>4.2586217189707298</v>
      </c>
      <c r="L26" s="29">
        <v>2.0843274608234301</v>
      </c>
      <c r="M26" s="29">
        <v>1.51563513618532</v>
      </c>
      <c r="N26" s="29">
        <v>2.9629852819288001</v>
      </c>
      <c r="O26" s="29">
        <v>2.3758205776038599</v>
      </c>
      <c r="P26" s="29">
        <v>1.1802843636655</v>
      </c>
      <c r="Q26" s="29">
        <v>0.31030647218166502</v>
      </c>
      <c r="R26" s="29">
        <v>1.10054826378929</v>
      </c>
      <c r="S26" s="29">
        <v>0.64270277152730404</v>
      </c>
      <c r="T26" s="29">
        <v>1.3643544815070801</v>
      </c>
      <c r="U26" s="29">
        <v>1.1578236245151701</v>
      </c>
      <c r="V26" s="29">
        <v>1.6420600176894</v>
      </c>
      <c r="W26" s="29">
        <v>0.63854495677671197</v>
      </c>
      <c r="X26" s="29">
        <v>1.4978921793472399</v>
      </c>
      <c r="Y26" s="30">
        <v>6.1537562193303703</v>
      </c>
      <c r="AA26" s="4" t="s">
        <v>22</v>
      </c>
      <c r="AB26" s="108">
        <v>2.9294924432410399E-2</v>
      </c>
      <c r="AC26" s="109">
        <v>2.18849048060549E-2</v>
      </c>
      <c r="AD26" s="109">
        <v>1.3038377744260199E-2</v>
      </c>
      <c r="AE26" s="109">
        <v>2.7908284806775398E-2</v>
      </c>
      <c r="AF26" s="109">
        <v>3.0079665245031299E-2</v>
      </c>
      <c r="AG26" s="109">
        <v>2.7737800648147203E-2</v>
      </c>
      <c r="AH26" s="109">
        <v>1.2492192379762901E-2</v>
      </c>
      <c r="AI26" s="109">
        <v>4.2586217189707301E-2</v>
      </c>
      <c r="AJ26" s="109">
        <v>2.0843274608234302E-2</v>
      </c>
      <c r="AK26" s="109">
        <v>1.51563513618532E-2</v>
      </c>
      <c r="AL26" s="109">
        <v>2.9629852819288E-2</v>
      </c>
      <c r="AM26" s="109">
        <v>2.3758205776038599E-2</v>
      </c>
      <c r="AN26" s="109">
        <v>1.1802843636655E-2</v>
      </c>
      <c r="AO26" s="109">
        <v>3.1030647218166503E-3</v>
      </c>
      <c r="AP26" s="109">
        <v>1.10054826378929E-2</v>
      </c>
      <c r="AQ26" s="109">
        <v>6.4270277152730405E-3</v>
      </c>
      <c r="AR26" s="109">
        <v>1.3643544815070801E-2</v>
      </c>
      <c r="AS26" s="109">
        <v>1.1578236245151701E-2</v>
      </c>
      <c r="AT26" s="109">
        <v>1.6420600176894E-2</v>
      </c>
      <c r="AU26" s="109">
        <v>6.3854495677671194E-3</v>
      </c>
      <c r="AV26" s="109">
        <v>1.49789217934724E-2</v>
      </c>
      <c r="AW26" s="110">
        <v>6.1537562193303703E-2</v>
      </c>
    </row>
    <row r="27" spans="3:49" x14ac:dyDescent="0.2">
      <c r="C27" s="4" t="s">
        <v>23</v>
      </c>
      <c r="D27" s="36">
        <v>3.0041970399823699</v>
      </c>
      <c r="E27" s="29">
        <v>1.28672528415184</v>
      </c>
      <c r="F27" s="29">
        <v>2.48782553461783</v>
      </c>
      <c r="G27" s="29">
        <v>0.45449850222083998</v>
      </c>
      <c r="H27" s="29">
        <v>1.5321336760925399</v>
      </c>
      <c r="I27" s="29">
        <v>2.32934980757544</v>
      </c>
      <c r="J27" s="29">
        <v>0.71258907363420099</v>
      </c>
      <c r="K27" s="29">
        <v>3.7539308176100499</v>
      </c>
      <c r="L27" s="29">
        <v>2.1973858685357399</v>
      </c>
      <c r="M27" s="29">
        <v>2.4189063948100098</v>
      </c>
      <c r="N27" s="29">
        <v>1.2849515880915201</v>
      </c>
      <c r="O27" s="29">
        <v>0.69686411149836203</v>
      </c>
      <c r="P27" s="29">
        <v>2.1204862035311201</v>
      </c>
      <c r="Q27" s="29">
        <v>2.04170286707211</v>
      </c>
      <c r="R27" s="29">
        <v>2.1711366538952701</v>
      </c>
      <c r="S27" s="29">
        <v>3.5499999999999798</v>
      </c>
      <c r="T27" s="29">
        <v>1.87510059552554</v>
      </c>
      <c r="U27" s="29">
        <v>2.7648313452878801</v>
      </c>
      <c r="V27" s="29">
        <v>2.1677300330540201</v>
      </c>
      <c r="W27" s="29">
        <v>1.2865849070800499</v>
      </c>
      <c r="X27" s="29">
        <v>3.48388055266678</v>
      </c>
      <c r="Y27" s="30">
        <v>5.7641231785227198</v>
      </c>
      <c r="AA27" s="4" t="s">
        <v>23</v>
      </c>
      <c r="AB27" s="108">
        <v>3.00419703998237E-2</v>
      </c>
      <c r="AC27" s="109">
        <v>1.2867252841518399E-2</v>
      </c>
      <c r="AD27" s="109">
        <v>2.48782553461783E-2</v>
      </c>
      <c r="AE27" s="109">
        <v>4.5449850222083997E-3</v>
      </c>
      <c r="AF27" s="109">
        <v>1.5321336760925399E-2</v>
      </c>
      <c r="AG27" s="109">
        <v>2.3293498075754399E-2</v>
      </c>
      <c r="AH27" s="109">
        <v>7.1258907363420101E-3</v>
      </c>
      <c r="AI27" s="109">
        <v>3.7539308176100496E-2</v>
      </c>
      <c r="AJ27" s="109">
        <v>2.1973858685357398E-2</v>
      </c>
      <c r="AK27" s="109">
        <v>2.4189063948100099E-2</v>
      </c>
      <c r="AL27" s="109">
        <v>1.2849515880915201E-2</v>
      </c>
      <c r="AM27" s="109">
        <v>6.9686411149836201E-3</v>
      </c>
      <c r="AN27" s="109">
        <v>2.12048620353112E-2</v>
      </c>
      <c r="AO27" s="109">
        <v>2.04170286707211E-2</v>
      </c>
      <c r="AP27" s="109">
        <v>2.1711366538952701E-2</v>
      </c>
      <c r="AQ27" s="109">
        <v>3.5499999999999796E-2</v>
      </c>
      <c r="AR27" s="109">
        <v>1.87510059552554E-2</v>
      </c>
      <c r="AS27" s="109">
        <v>2.7648313452878801E-2</v>
      </c>
      <c r="AT27" s="109">
        <v>2.1677300330540203E-2</v>
      </c>
      <c r="AU27" s="109">
        <v>1.28658490708005E-2</v>
      </c>
      <c r="AV27" s="109">
        <v>3.48388055266678E-2</v>
      </c>
      <c r="AW27" s="110">
        <v>5.7641231785227197E-2</v>
      </c>
    </row>
    <row r="28" spans="3:49" x14ac:dyDescent="0.2">
      <c r="C28" s="4" t="s">
        <v>24</v>
      </c>
      <c r="D28" s="36">
        <v>4.1558412719561302</v>
      </c>
      <c r="E28" s="29">
        <v>3.2875310471277102</v>
      </c>
      <c r="F28" s="29">
        <v>2.09199838997655</v>
      </c>
      <c r="G28" s="29">
        <v>1.2636473918318001</v>
      </c>
      <c r="H28" s="29">
        <v>1.6881301786962299</v>
      </c>
      <c r="I28" s="29">
        <v>1.1015010651770201</v>
      </c>
      <c r="J28" s="29">
        <v>1.61385859802103</v>
      </c>
      <c r="K28" s="29">
        <v>2.4865019828945401</v>
      </c>
      <c r="L28" s="29">
        <v>1.1897768702155</v>
      </c>
      <c r="M28" s="29">
        <v>1.27530569556683</v>
      </c>
      <c r="N28" s="29">
        <v>2.3410701775137301</v>
      </c>
      <c r="O28" s="29">
        <v>2.45554765291604</v>
      </c>
      <c r="P28" s="29">
        <v>2.5068985265788499</v>
      </c>
      <c r="Q28" s="29">
        <v>0.97603507969967895</v>
      </c>
      <c r="R28" s="29">
        <v>0.60024814727877596</v>
      </c>
      <c r="S28" s="29">
        <v>0.31666666666674298</v>
      </c>
      <c r="T28" s="29">
        <v>1.38145871407206</v>
      </c>
      <c r="U28" s="29">
        <v>1.7034979474447001</v>
      </c>
      <c r="V28" s="29">
        <v>2.6336991024960099</v>
      </c>
      <c r="W28" s="29">
        <v>1.2724603778916099</v>
      </c>
      <c r="X28" s="29">
        <v>2.6757200880538501</v>
      </c>
      <c r="Y28" s="30">
        <v>10.001207875347299</v>
      </c>
      <c r="AA28" s="4" t="s">
        <v>24</v>
      </c>
      <c r="AB28" s="108">
        <v>4.1558412719561302E-2</v>
      </c>
      <c r="AC28" s="109">
        <v>3.2875310471277099E-2</v>
      </c>
      <c r="AD28" s="109">
        <v>2.0919983899765501E-2</v>
      </c>
      <c r="AE28" s="109">
        <v>1.2636473918318E-2</v>
      </c>
      <c r="AF28" s="109">
        <v>1.6881301786962299E-2</v>
      </c>
      <c r="AG28" s="109">
        <v>1.1015010651770201E-2</v>
      </c>
      <c r="AH28" s="109">
        <v>1.6138585980210299E-2</v>
      </c>
      <c r="AI28" s="109">
        <v>2.4865019828945401E-2</v>
      </c>
      <c r="AJ28" s="109">
        <v>1.1897768702155E-2</v>
      </c>
      <c r="AK28" s="109">
        <v>1.27530569556683E-2</v>
      </c>
      <c r="AL28" s="109">
        <v>2.3410701775137301E-2</v>
      </c>
      <c r="AM28" s="109">
        <v>2.4555476529160399E-2</v>
      </c>
      <c r="AN28" s="109">
        <v>2.5068985265788501E-2</v>
      </c>
      <c r="AO28" s="109">
        <v>9.760350796996789E-3</v>
      </c>
      <c r="AP28" s="109">
        <v>6.0024814727877599E-3</v>
      </c>
      <c r="AQ28" s="109">
        <v>3.1666666666674299E-3</v>
      </c>
      <c r="AR28" s="109">
        <v>1.38145871407206E-2</v>
      </c>
      <c r="AS28" s="109">
        <v>1.7034979474447001E-2</v>
      </c>
      <c r="AT28" s="109">
        <v>2.6336991024960101E-2</v>
      </c>
      <c r="AU28" s="109">
        <v>1.2724603778916099E-2</v>
      </c>
      <c r="AV28" s="109">
        <v>2.6757200880538502E-2</v>
      </c>
      <c r="AW28" s="110">
        <v>0.100012078753473</v>
      </c>
    </row>
    <row r="29" spans="3:49" x14ac:dyDescent="0.2">
      <c r="C29" s="4" t="s">
        <v>36</v>
      </c>
      <c r="D29" s="36">
        <v>5.4083354556614802</v>
      </c>
      <c r="E29" s="29">
        <v>1.9052821504805499</v>
      </c>
      <c r="F29" s="29">
        <v>0.68270137578768098</v>
      </c>
      <c r="G29" s="29">
        <v>3.3826468188469101</v>
      </c>
      <c r="H29" s="29">
        <v>2.18379872390258</v>
      </c>
      <c r="I29" s="29">
        <v>1.2846939436640801</v>
      </c>
      <c r="J29" s="29">
        <v>2.4587431238540201</v>
      </c>
      <c r="K29" s="29">
        <v>4.1649719352476398</v>
      </c>
      <c r="L29" s="29">
        <v>3.79539242483406</v>
      </c>
      <c r="M29" s="29">
        <v>2.58069370250543</v>
      </c>
      <c r="N29" s="29">
        <v>4.2394014962593998</v>
      </c>
      <c r="O29" s="29">
        <v>3.5603715170278298</v>
      </c>
      <c r="P29" s="29">
        <v>0.99198260633242796</v>
      </c>
      <c r="Q29" s="29">
        <v>5.3821313239980198E-2</v>
      </c>
      <c r="R29" s="29">
        <v>-0.87412587412577003</v>
      </c>
      <c r="S29" s="29">
        <v>-0.66476733143396105</v>
      </c>
      <c r="T29" s="29">
        <v>2.0759355367385002</v>
      </c>
      <c r="U29" s="29">
        <v>1.81295156542679</v>
      </c>
      <c r="V29" s="29">
        <v>2.2274788093829998</v>
      </c>
      <c r="W29" s="29">
        <v>3.37446972618589</v>
      </c>
      <c r="X29" s="29">
        <v>5.0550270471927199</v>
      </c>
      <c r="Y29" s="30">
        <v>14.4294507575758</v>
      </c>
      <c r="AA29" s="4" t="s">
        <v>36</v>
      </c>
      <c r="AB29" s="108">
        <v>5.4083354556614803E-2</v>
      </c>
      <c r="AC29" s="109">
        <v>1.9052821504805501E-2</v>
      </c>
      <c r="AD29" s="109">
        <v>6.8270137578768098E-3</v>
      </c>
      <c r="AE29" s="109">
        <v>3.38264681884691E-2</v>
      </c>
      <c r="AF29" s="109">
        <v>2.1837987239025799E-2</v>
      </c>
      <c r="AG29" s="109">
        <v>1.2846939436640802E-2</v>
      </c>
      <c r="AH29" s="109">
        <v>2.4587431238540201E-2</v>
      </c>
      <c r="AI29" s="109">
        <v>4.1649719352476397E-2</v>
      </c>
      <c r="AJ29" s="109">
        <v>3.7953924248340598E-2</v>
      </c>
      <c r="AK29" s="109">
        <v>2.5806937025054301E-2</v>
      </c>
      <c r="AL29" s="109">
        <v>4.2394014962593998E-2</v>
      </c>
      <c r="AM29" s="109">
        <v>3.5603715170278299E-2</v>
      </c>
      <c r="AN29" s="109">
        <v>9.9198260633242795E-3</v>
      </c>
      <c r="AO29" s="109">
        <v>5.3821313239980201E-4</v>
      </c>
      <c r="AP29" s="109">
        <v>-8.7412587412577011E-3</v>
      </c>
      <c r="AQ29" s="109">
        <v>-6.6476733143396105E-3</v>
      </c>
      <c r="AR29" s="109">
        <v>2.0759355367385001E-2</v>
      </c>
      <c r="AS29" s="109">
        <v>1.8129515654267899E-2</v>
      </c>
      <c r="AT29" s="109">
        <v>2.227478809383E-2</v>
      </c>
      <c r="AU29" s="109">
        <v>3.37446972618589E-2</v>
      </c>
      <c r="AV29" s="109">
        <v>5.05502704719272E-2</v>
      </c>
      <c r="AW29" s="110">
        <v>0.14429450757575801</v>
      </c>
    </row>
    <row r="30" spans="3:49" x14ac:dyDescent="0.2">
      <c r="C30" s="4" t="s">
        <v>25</v>
      </c>
      <c r="D30" s="36">
        <v>4.3699033055179299</v>
      </c>
      <c r="E30" s="29">
        <v>3.6003465829091401</v>
      </c>
      <c r="F30" s="29">
        <v>3.2189909068289499</v>
      </c>
      <c r="G30" s="29">
        <v>2.3653620409730198</v>
      </c>
      <c r="H30" s="29">
        <v>2.2771639488783402</v>
      </c>
      <c r="I30" s="29">
        <v>3.1076654587105002</v>
      </c>
      <c r="J30" s="29">
        <v>2.45396528138743</v>
      </c>
      <c r="K30" s="29">
        <v>2.58850657657959</v>
      </c>
      <c r="L30" s="29">
        <v>-0.83553002150415701</v>
      </c>
      <c r="M30" s="29">
        <v>1.4025728989536901</v>
      </c>
      <c r="N30" s="29">
        <v>3.6530110043072401</v>
      </c>
      <c r="O30" s="29">
        <v>2.7733385405158599</v>
      </c>
      <c r="P30" s="29">
        <v>0.27441666666666298</v>
      </c>
      <c r="Q30" s="29">
        <v>-0.27815336746742803</v>
      </c>
      <c r="R30" s="29">
        <v>0.48793862390471998</v>
      </c>
      <c r="S30" s="29">
        <v>0.60739707464171899</v>
      </c>
      <c r="T30" s="29">
        <v>1.3686141164347201</v>
      </c>
      <c r="U30" s="29">
        <v>0.99371568346832595</v>
      </c>
      <c r="V30" s="29">
        <v>0.33817841004603399</v>
      </c>
      <c r="W30" s="29">
        <v>-1.2438329957530501E-2</v>
      </c>
      <c r="X30" s="29">
        <v>1.2656571906904399</v>
      </c>
      <c r="Y30" s="30">
        <v>7.8326912423332304</v>
      </c>
      <c r="AA30" s="4" t="s">
        <v>25</v>
      </c>
      <c r="AB30" s="108">
        <v>4.3699033055179297E-2</v>
      </c>
      <c r="AC30" s="109">
        <v>3.6003465829091398E-2</v>
      </c>
      <c r="AD30" s="109">
        <v>3.2189909068289502E-2</v>
      </c>
      <c r="AE30" s="109">
        <v>2.3653620409730198E-2</v>
      </c>
      <c r="AF30" s="109">
        <v>2.2771639488783402E-2</v>
      </c>
      <c r="AG30" s="109">
        <v>3.1076654587105002E-2</v>
      </c>
      <c r="AH30" s="109">
        <v>2.45396528138743E-2</v>
      </c>
      <c r="AI30" s="109">
        <v>2.5885065765795901E-2</v>
      </c>
      <c r="AJ30" s="109">
        <v>-8.3553002150415709E-3</v>
      </c>
      <c r="AK30" s="109">
        <v>1.4025728989536902E-2</v>
      </c>
      <c r="AL30" s="109">
        <v>3.6530110043072404E-2</v>
      </c>
      <c r="AM30" s="109">
        <v>2.77333854051586E-2</v>
      </c>
      <c r="AN30" s="109">
        <v>2.7441666666666296E-3</v>
      </c>
      <c r="AO30" s="109">
        <v>-2.7815336746742801E-3</v>
      </c>
      <c r="AP30" s="109">
        <v>4.8793862390471999E-3</v>
      </c>
      <c r="AQ30" s="109">
        <v>6.0739707464171899E-3</v>
      </c>
      <c r="AR30" s="109">
        <v>1.3686141164347201E-2</v>
      </c>
      <c r="AS30" s="109">
        <v>9.9371568346832591E-3</v>
      </c>
      <c r="AT30" s="109">
        <v>3.3817841004603398E-3</v>
      </c>
      <c r="AU30" s="109">
        <v>-1.2438329957530501E-4</v>
      </c>
      <c r="AV30" s="109">
        <v>1.2656571906904399E-2</v>
      </c>
      <c r="AW30" s="110">
        <v>7.8326912423332298E-2</v>
      </c>
    </row>
    <row r="31" spans="3:49" x14ac:dyDescent="0.2">
      <c r="C31" s="4" t="s">
        <v>26</v>
      </c>
      <c r="D31" s="36">
        <v>1.5323496027241801</v>
      </c>
      <c r="E31" s="29">
        <v>1.52040245947455</v>
      </c>
      <c r="F31" s="29">
        <v>1.3765003854201301</v>
      </c>
      <c r="G31" s="29">
        <v>1.3903975668042201</v>
      </c>
      <c r="H31" s="29">
        <v>2.0891364902506999</v>
      </c>
      <c r="I31" s="29">
        <v>2.4556616643928999</v>
      </c>
      <c r="J31" s="29">
        <v>2.38656150773327</v>
      </c>
      <c r="K31" s="29">
        <v>3.52140856342539</v>
      </c>
      <c r="L31" s="29">
        <v>1.9617317356010899</v>
      </c>
      <c r="M31" s="29">
        <v>2.4926547246706598</v>
      </c>
      <c r="N31" s="29">
        <v>3.8561124468282002</v>
      </c>
      <c r="O31" s="29">
        <v>2.5732347965453002</v>
      </c>
      <c r="P31" s="29">
        <v>2.2916666666665901</v>
      </c>
      <c r="Q31" s="29">
        <v>1.4511201629327899</v>
      </c>
      <c r="R31" s="29">
        <v>0.36804684232536</v>
      </c>
      <c r="S31" s="29">
        <v>1.0084173681141</v>
      </c>
      <c r="T31" s="29">
        <v>2.55775577557747</v>
      </c>
      <c r="U31" s="29">
        <v>2.29283990345938</v>
      </c>
      <c r="V31" s="29">
        <v>1.73810460086513</v>
      </c>
      <c r="W31" s="29">
        <v>0.98948670377249104</v>
      </c>
      <c r="X31" s="29">
        <v>2.51837109614213</v>
      </c>
      <c r="Y31" s="30">
        <v>7.9220488314790201</v>
      </c>
      <c r="AA31" s="4" t="s">
        <v>26</v>
      </c>
      <c r="AB31" s="108">
        <v>1.5323496027241802E-2</v>
      </c>
      <c r="AC31" s="109">
        <v>1.5204024594745499E-2</v>
      </c>
      <c r="AD31" s="109">
        <v>1.3765003854201301E-2</v>
      </c>
      <c r="AE31" s="109">
        <v>1.39039756680422E-2</v>
      </c>
      <c r="AF31" s="109">
        <v>2.0891364902506999E-2</v>
      </c>
      <c r="AG31" s="109">
        <v>2.4556616643929E-2</v>
      </c>
      <c r="AH31" s="109">
        <v>2.3865615077332699E-2</v>
      </c>
      <c r="AI31" s="109">
        <v>3.5214085634253899E-2</v>
      </c>
      <c r="AJ31" s="109">
        <v>1.96173173560109E-2</v>
      </c>
      <c r="AK31" s="109">
        <v>2.49265472467066E-2</v>
      </c>
      <c r="AL31" s="109">
        <v>3.8561124468281999E-2</v>
      </c>
      <c r="AM31" s="109">
        <v>2.5732347965453001E-2</v>
      </c>
      <c r="AN31" s="109">
        <v>2.2916666666665902E-2</v>
      </c>
      <c r="AO31" s="109">
        <v>1.4511201629327898E-2</v>
      </c>
      <c r="AP31" s="109">
        <v>3.6804684232535998E-3</v>
      </c>
      <c r="AQ31" s="109">
        <v>1.0084173681141E-2</v>
      </c>
      <c r="AR31" s="109">
        <v>2.5577557755774701E-2</v>
      </c>
      <c r="AS31" s="109">
        <v>2.2928399034593802E-2</v>
      </c>
      <c r="AT31" s="109">
        <v>1.7381046008651299E-2</v>
      </c>
      <c r="AU31" s="109">
        <v>9.8948670377249099E-3</v>
      </c>
      <c r="AV31" s="109">
        <v>2.5183710961421298E-2</v>
      </c>
      <c r="AW31" s="110">
        <v>7.9220488314790199E-2</v>
      </c>
    </row>
    <row r="32" spans="3:49" x14ac:dyDescent="0.2">
      <c r="C32" s="4" t="s">
        <v>27</v>
      </c>
      <c r="D32" s="36">
        <v>4.6626755698825297</v>
      </c>
      <c r="E32" s="29">
        <v>1.90298097019032</v>
      </c>
      <c r="F32" s="29">
        <v>0.118739205526791</v>
      </c>
      <c r="G32" s="29">
        <v>2.76010781671157</v>
      </c>
      <c r="H32" s="29">
        <v>1.8570978910922</v>
      </c>
      <c r="I32" s="29">
        <v>2.5339925834363499</v>
      </c>
      <c r="J32" s="29">
        <v>2.8531243721117501</v>
      </c>
      <c r="K32" s="29">
        <v>6.35866380152373</v>
      </c>
      <c r="L32" s="29">
        <v>1.01937735329232</v>
      </c>
      <c r="M32" s="29">
        <v>1.47272727272722</v>
      </c>
      <c r="N32" s="29">
        <v>1.9172191363555</v>
      </c>
      <c r="O32" s="29">
        <v>3.2876230661041101</v>
      </c>
      <c r="P32" s="29">
        <v>1.4382978723404001</v>
      </c>
      <c r="Q32" s="29">
        <v>0.34398858964679402</v>
      </c>
      <c r="R32" s="29">
        <v>0.30936454849497502</v>
      </c>
      <c r="S32" s="29">
        <v>0.683504209385703</v>
      </c>
      <c r="T32" s="29">
        <v>2.4505339846014</v>
      </c>
      <c r="U32" s="29">
        <v>2.14949494949493</v>
      </c>
      <c r="V32" s="29">
        <v>2.8478759591805001</v>
      </c>
      <c r="W32" s="29">
        <v>3.16129528497801</v>
      </c>
      <c r="X32" s="29">
        <v>3.8398449150014602</v>
      </c>
      <c r="Y32" s="30">
        <v>15.100165146837099</v>
      </c>
      <c r="AA32" s="4" t="s">
        <v>27</v>
      </c>
      <c r="AB32" s="108">
        <v>4.6626755698825295E-2</v>
      </c>
      <c r="AC32" s="109">
        <v>1.90298097019032E-2</v>
      </c>
      <c r="AD32" s="109">
        <v>1.18739205526791E-3</v>
      </c>
      <c r="AE32" s="109">
        <v>2.7601078167115701E-2</v>
      </c>
      <c r="AF32" s="109">
        <v>1.8570978910921999E-2</v>
      </c>
      <c r="AG32" s="109">
        <v>2.5339925834363498E-2</v>
      </c>
      <c r="AH32" s="109">
        <v>2.85312437211175E-2</v>
      </c>
      <c r="AI32" s="109">
        <v>6.3586638015237298E-2</v>
      </c>
      <c r="AJ32" s="109">
        <v>1.01937735329232E-2</v>
      </c>
      <c r="AK32" s="109">
        <v>1.47272727272722E-2</v>
      </c>
      <c r="AL32" s="109">
        <v>1.9172191363555E-2</v>
      </c>
      <c r="AM32" s="109">
        <v>3.2876230661041103E-2</v>
      </c>
      <c r="AN32" s="109">
        <v>1.4382978723404001E-2</v>
      </c>
      <c r="AO32" s="109">
        <v>3.43988589646794E-3</v>
      </c>
      <c r="AP32" s="109">
        <v>3.0936454849497504E-3</v>
      </c>
      <c r="AQ32" s="109">
        <v>6.8350420938570302E-3</v>
      </c>
      <c r="AR32" s="109">
        <v>2.4505339846013999E-2</v>
      </c>
      <c r="AS32" s="109">
        <v>2.14949494949493E-2</v>
      </c>
      <c r="AT32" s="109">
        <v>2.8478759591805E-2</v>
      </c>
      <c r="AU32" s="109">
        <v>3.16129528497801E-2</v>
      </c>
      <c r="AV32" s="109">
        <v>3.8398449150014599E-2</v>
      </c>
      <c r="AW32" s="110">
        <v>0.151001651468371</v>
      </c>
    </row>
    <row r="33" spans="3:49" x14ac:dyDescent="0.2">
      <c r="C33" s="4" t="s">
        <v>28</v>
      </c>
      <c r="D33" s="36">
        <v>34.477012349352698</v>
      </c>
      <c r="E33" s="29">
        <v>22.539886260538601</v>
      </c>
      <c r="F33" s="29">
        <v>15.2734889936255</v>
      </c>
      <c r="G33" s="29">
        <v>11.874363593639901</v>
      </c>
      <c r="H33" s="29">
        <v>9.0149128334383501</v>
      </c>
      <c r="I33" s="29">
        <v>6.5585141227698296</v>
      </c>
      <c r="J33" s="29">
        <v>4.8373292831398897</v>
      </c>
      <c r="K33" s="29">
        <v>7.8508025571448199</v>
      </c>
      <c r="L33" s="29">
        <v>5.58742004264393</v>
      </c>
      <c r="M33" s="29">
        <v>6.0914166860189098</v>
      </c>
      <c r="N33" s="29">
        <v>5.7892532881588004</v>
      </c>
      <c r="O33" s="29">
        <v>3.3349226769344198</v>
      </c>
      <c r="P33" s="29">
        <v>3.9847123554813</v>
      </c>
      <c r="Q33" s="29">
        <v>1.06830987684298</v>
      </c>
      <c r="R33" s="29">
        <v>-0.59415643749520297</v>
      </c>
      <c r="S33" s="29">
        <v>-1.54479666813897</v>
      </c>
      <c r="T33" s="29">
        <v>1.3390212110438999</v>
      </c>
      <c r="U33" s="29">
        <v>4.6254844313777896</v>
      </c>
      <c r="V33" s="29">
        <v>3.8278543259943798</v>
      </c>
      <c r="W33" s="29">
        <v>2.6310731118474302</v>
      </c>
      <c r="X33" s="29">
        <v>5.0523287609658203</v>
      </c>
      <c r="Y33" s="30">
        <v>13.795488743252101</v>
      </c>
      <c r="AA33" s="4" t="s">
        <v>28</v>
      </c>
      <c r="AB33" s="108">
        <v>0.34477012349352698</v>
      </c>
      <c r="AC33" s="109">
        <v>0.22539886260538602</v>
      </c>
      <c r="AD33" s="109">
        <v>0.152734889936255</v>
      </c>
      <c r="AE33" s="109">
        <v>0.118743635936399</v>
      </c>
      <c r="AF33" s="109">
        <v>9.0149128334383502E-2</v>
      </c>
      <c r="AG33" s="109">
        <v>6.558514122769829E-2</v>
      </c>
      <c r="AH33" s="109">
        <v>4.8373292831398899E-2</v>
      </c>
      <c r="AI33" s="109">
        <v>7.8508025571448203E-2</v>
      </c>
      <c r="AJ33" s="109">
        <v>5.5874200426439299E-2</v>
      </c>
      <c r="AK33" s="109">
        <v>6.0914166860189099E-2</v>
      </c>
      <c r="AL33" s="109">
        <v>5.7892532881588001E-2</v>
      </c>
      <c r="AM33" s="109">
        <v>3.3349226769344195E-2</v>
      </c>
      <c r="AN33" s="109">
        <v>3.9847123554812999E-2</v>
      </c>
      <c r="AO33" s="109">
        <v>1.0683098768429799E-2</v>
      </c>
      <c r="AP33" s="109">
        <v>-5.9415643749520294E-3</v>
      </c>
      <c r="AQ33" s="109">
        <v>-1.54479666813897E-2</v>
      </c>
      <c r="AR33" s="109">
        <v>1.3390212110438999E-2</v>
      </c>
      <c r="AS33" s="109">
        <v>4.6254844313777896E-2</v>
      </c>
      <c r="AT33" s="109">
        <v>3.8278543259943801E-2</v>
      </c>
      <c r="AU33" s="109">
        <v>2.6310731118474304E-2</v>
      </c>
      <c r="AV33" s="109">
        <v>5.0523287609658206E-2</v>
      </c>
      <c r="AW33" s="110">
        <v>0.13795488743252102</v>
      </c>
    </row>
    <row r="34" spans="3:49" x14ac:dyDescent="0.2">
      <c r="C34" s="4" t="s">
        <v>39</v>
      </c>
      <c r="D34" s="36">
        <v>21.477007211715701</v>
      </c>
      <c r="E34" s="29">
        <v>15.788730791446399</v>
      </c>
      <c r="F34" s="29">
        <v>13.663293022866499</v>
      </c>
      <c r="G34" s="29">
        <v>10.8886157326216</v>
      </c>
      <c r="H34" s="29">
        <v>12.685303950734999</v>
      </c>
      <c r="I34" s="29">
        <v>9.6686545478926291</v>
      </c>
      <c r="J34" s="29">
        <v>9.0072986886107191</v>
      </c>
      <c r="K34" s="29">
        <v>14.110767784044301</v>
      </c>
      <c r="L34" s="29">
        <v>11.647329576411799</v>
      </c>
      <c r="M34" s="29">
        <v>6.8493923025506698</v>
      </c>
      <c r="N34" s="29">
        <v>8.4404648593255995</v>
      </c>
      <c r="O34" s="29">
        <v>5.0747430079914002</v>
      </c>
      <c r="P34" s="29">
        <v>6.7537102622089904</v>
      </c>
      <c r="Q34" s="29">
        <v>7.8234118386553302</v>
      </c>
      <c r="R34" s="29">
        <v>15.5344050528405</v>
      </c>
      <c r="S34" s="29">
        <v>7.0424476295477403</v>
      </c>
      <c r="T34" s="29">
        <v>3.6833294441225299</v>
      </c>
      <c r="U34" s="29">
        <v>2.8782972364786699</v>
      </c>
      <c r="V34" s="29">
        <v>4.4703666076019299</v>
      </c>
      <c r="W34" s="29">
        <v>3.38165937237877</v>
      </c>
      <c r="X34" s="29">
        <v>6.6944589195763697</v>
      </c>
      <c r="Y34" s="30"/>
      <c r="AA34" s="4" t="s">
        <v>39</v>
      </c>
      <c r="AB34" s="108">
        <v>0.21477007211715701</v>
      </c>
      <c r="AC34" s="109">
        <v>0.15788730791446398</v>
      </c>
      <c r="AD34" s="109">
        <v>0.13663293022866499</v>
      </c>
      <c r="AE34" s="109">
        <v>0.10888615732621601</v>
      </c>
      <c r="AF34" s="109">
        <v>0.12685303950735</v>
      </c>
      <c r="AG34" s="109">
        <v>9.6686545478926286E-2</v>
      </c>
      <c r="AH34" s="109">
        <v>9.0072986886107195E-2</v>
      </c>
      <c r="AI34" s="109">
        <v>0.14110767784044301</v>
      </c>
      <c r="AJ34" s="109">
        <v>0.116473295764118</v>
      </c>
      <c r="AK34" s="109">
        <v>6.8493923025506692E-2</v>
      </c>
      <c r="AL34" s="109">
        <v>8.4404648593255999E-2</v>
      </c>
      <c r="AM34" s="109">
        <v>5.0747430079914002E-2</v>
      </c>
      <c r="AN34" s="109">
        <v>6.7537102622089909E-2</v>
      </c>
      <c r="AO34" s="109">
        <v>7.8234118386553309E-2</v>
      </c>
      <c r="AP34" s="109">
        <v>0.155344050528405</v>
      </c>
      <c r="AQ34" s="109">
        <v>7.0424476295477406E-2</v>
      </c>
      <c r="AR34" s="109">
        <v>3.6833294441225302E-2</v>
      </c>
      <c r="AS34" s="109">
        <v>2.8782972364786698E-2</v>
      </c>
      <c r="AT34" s="109">
        <v>4.4703666076019298E-2</v>
      </c>
      <c r="AU34" s="109">
        <v>3.3816593723787702E-2</v>
      </c>
      <c r="AV34" s="109">
        <v>6.6944589195763696E-2</v>
      </c>
      <c r="AW34" s="110">
        <v>0</v>
      </c>
    </row>
    <row r="35" spans="3:49" x14ac:dyDescent="0.2">
      <c r="C35" s="4" t="s">
        <v>29</v>
      </c>
      <c r="D35" s="36">
        <v>7.3296201911552998</v>
      </c>
      <c r="E35" s="29">
        <v>3.12714222984608</v>
      </c>
      <c r="F35" s="29">
        <v>8.5541430540664507</v>
      </c>
      <c r="G35" s="29">
        <v>7.5485008818342303</v>
      </c>
      <c r="H35" s="29">
        <v>2.70908494588384</v>
      </c>
      <c r="I35" s="29">
        <v>4.4833312044961096</v>
      </c>
      <c r="J35" s="29">
        <v>2.7567237163814</v>
      </c>
      <c r="K35" s="29">
        <v>4.5981797632502799</v>
      </c>
      <c r="L35" s="29">
        <v>1.6151046405823799</v>
      </c>
      <c r="M35" s="29">
        <v>0.95701813297514304</v>
      </c>
      <c r="N35" s="29">
        <v>3.9192859914629001</v>
      </c>
      <c r="O35" s="29">
        <v>3.6061026352289001</v>
      </c>
      <c r="P35" s="29">
        <v>1.4004736896302501</v>
      </c>
      <c r="Q35" s="29">
        <v>-7.6165329541987098E-2</v>
      </c>
      <c r="R35" s="29">
        <v>-0.325219777427673</v>
      </c>
      <c r="S35" s="29">
        <v>-0.52001019627826595</v>
      </c>
      <c r="T35" s="29">
        <v>1.31194588223228</v>
      </c>
      <c r="U35" s="29">
        <v>2.5140371288381198</v>
      </c>
      <c r="V35" s="29">
        <v>2.66456133425431</v>
      </c>
      <c r="W35" s="29">
        <v>1.9369412669422299</v>
      </c>
      <c r="X35" s="29">
        <v>3.1496062992126799</v>
      </c>
      <c r="Y35" s="30">
        <v>12.774146363761099</v>
      </c>
      <c r="AA35" s="4" t="s">
        <v>29</v>
      </c>
      <c r="AB35" s="108">
        <v>7.3296201911553005E-2</v>
      </c>
      <c r="AC35" s="109">
        <v>3.1271422298460798E-2</v>
      </c>
      <c r="AD35" s="109">
        <v>8.5541430540664501E-2</v>
      </c>
      <c r="AE35" s="109">
        <v>7.5485008818342303E-2</v>
      </c>
      <c r="AF35" s="109">
        <v>2.7090849458838398E-2</v>
      </c>
      <c r="AG35" s="109">
        <v>4.4833312044961098E-2</v>
      </c>
      <c r="AH35" s="109">
        <v>2.7567237163813998E-2</v>
      </c>
      <c r="AI35" s="109">
        <v>4.5981797632502798E-2</v>
      </c>
      <c r="AJ35" s="109">
        <v>1.61510464058238E-2</v>
      </c>
      <c r="AK35" s="109">
        <v>9.5701813297514298E-3</v>
      </c>
      <c r="AL35" s="109">
        <v>3.9192859914629001E-2</v>
      </c>
      <c r="AM35" s="109">
        <v>3.6061026352289E-2</v>
      </c>
      <c r="AN35" s="109">
        <v>1.4004736896302501E-2</v>
      </c>
      <c r="AO35" s="109">
        <v>-7.6165329541987101E-4</v>
      </c>
      <c r="AP35" s="109">
        <v>-3.25219777427673E-3</v>
      </c>
      <c r="AQ35" s="109">
        <v>-5.2001019627826595E-3</v>
      </c>
      <c r="AR35" s="109">
        <v>1.3119458822322801E-2</v>
      </c>
      <c r="AS35" s="109">
        <v>2.5140371288381199E-2</v>
      </c>
      <c r="AT35" s="109">
        <v>2.66456133425431E-2</v>
      </c>
      <c r="AU35" s="109">
        <v>1.9369412669422298E-2</v>
      </c>
      <c r="AV35" s="109">
        <v>3.1496062992126796E-2</v>
      </c>
      <c r="AW35" s="110">
        <v>0.12774146363761099</v>
      </c>
    </row>
    <row r="36" spans="3:49" x14ac:dyDescent="0.2">
      <c r="C36" s="4" t="s">
        <v>30</v>
      </c>
      <c r="D36" s="36">
        <v>8.3796658749220398</v>
      </c>
      <c r="E36" s="29">
        <v>7.4807777070375403</v>
      </c>
      <c r="F36" s="29">
        <v>5.5441642175290102</v>
      </c>
      <c r="G36" s="29">
        <v>3.59297594249509</v>
      </c>
      <c r="H36" s="29">
        <v>2.45150132316475</v>
      </c>
      <c r="I36" s="29">
        <v>2.4579244419586499</v>
      </c>
      <c r="J36" s="29">
        <v>3.6574956328409902</v>
      </c>
      <c r="K36" s="29">
        <v>5.6474238057393498</v>
      </c>
      <c r="L36" s="29">
        <v>0.83926224679388695</v>
      </c>
      <c r="M36" s="29">
        <v>1.8011702213713401</v>
      </c>
      <c r="N36" s="29">
        <v>1.8028517194191001</v>
      </c>
      <c r="O36" s="29">
        <v>2.5974138603900299</v>
      </c>
      <c r="P36" s="29">
        <v>1.76920085881907</v>
      </c>
      <c r="Q36" s="29">
        <v>0.19934382657075</v>
      </c>
      <c r="R36" s="29">
        <v>-0.52555228582087699</v>
      </c>
      <c r="S36" s="29">
        <v>-5.4999541670474002E-2</v>
      </c>
      <c r="T36" s="29">
        <v>1.42910743319306</v>
      </c>
      <c r="U36" s="29">
        <v>1.7386086198818</v>
      </c>
      <c r="V36" s="29">
        <v>1.63052260754344</v>
      </c>
      <c r="W36" s="29">
        <v>-5.4856815760610002E-2</v>
      </c>
      <c r="X36" s="29">
        <v>1.9170650608926001</v>
      </c>
      <c r="Y36" s="30">
        <v>8.8336988674945207</v>
      </c>
      <c r="AA36" s="4" t="s">
        <v>30</v>
      </c>
      <c r="AB36" s="108">
        <v>8.3796658749220404E-2</v>
      </c>
      <c r="AC36" s="109">
        <v>7.4807777070375406E-2</v>
      </c>
      <c r="AD36" s="109">
        <v>5.5441642175290101E-2</v>
      </c>
      <c r="AE36" s="109">
        <v>3.5929759424950899E-2</v>
      </c>
      <c r="AF36" s="109">
        <v>2.4515013231647498E-2</v>
      </c>
      <c r="AG36" s="109">
        <v>2.4579244419586498E-2</v>
      </c>
      <c r="AH36" s="109">
        <v>3.6574956328409902E-2</v>
      </c>
      <c r="AI36" s="109">
        <v>5.6474238057393496E-2</v>
      </c>
      <c r="AJ36" s="109">
        <v>8.3926224679388688E-3</v>
      </c>
      <c r="AK36" s="109">
        <v>1.8011702213713402E-2</v>
      </c>
      <c r="AL36" s="109">
        <v>1.8028517194191001E-2</v>
      </c>
      <c r="AM36" s="109">
        <v>2.5974138603900299E-2</v>
      </c>
      <c r="AN36" s="109">
        <v>1.76920085881907E-2</v>
      </c>
      <c r="AO36" s="109">
        <v>1.9934382657075E-3</v>
      </c>
      <c r="AP36" s="109">
        <v>-5.25552285820877E-3</v>
      </c>
      <c r="AQ36" s="109">
        <v>-5.4999541670474E-4</v>
      </c>
      <c r="AR36" s="109">
        <v>1.42910743319306E-2</v>
      </c>
      <c r="AS36" s="109">
        <v>1.7386086198817999E-2</v>
      </c>
      <c r="AT36" s="109">
        <v>1.6305226075434401E-2</v>
      </c>
      <c r="AU36" s="109">
        <v>-5.4856815760609997E-4</v>
      </c>
      <c r="AV36" s="109">
        <v>1.9170650608926001E-2</v>
      </c>
      <c r="AW36" s="110">
        <v>8.8336988674945202E-2</v>
      </c>
    </row>
    <row r="37" spans="3:49" x14ac:dyDescent="0.2">
      <c r="C37" s="4" t="s">
        <v>31</v>
      </c>
      <c r="D37" s="36">
        <v>3.5898341333811201</v>
      </c>
      <c r="E37" s="29">
        <v>3.06565685902219</v>
      </c>
      <c r="F37" s="29">
        <v>3.0388883939665501</v>
      </c>
      <c r="G37" s="29">
        <v>3.0392488109092501</v>
      </c>
      <c r="H37" s="29">
        <v>3.3688140975038299</v>
      </c>
      <c r="I37" s="29">
        <v>3.51557576832128</v>
      </c>
      <c r="J37" s="29">
        <v>2.7867974580494601</v>
      </c>
      <c r="K37" s="29">
        <v>4.0753433595733899</v>
      </c>
      <c r="L37" s="29">
        <v>-0.28781308353523999</v>
      </c>
      <c r="M37" s="29">
        <v>1.79986457728769</v>
      </c>
      <c r="N37" s="29">
        <v>3.1961018883379002</v>
      </c>
      <c r="O37" s="29">
        <v>2.4461278236680899</v>
      </c>
      <c r="P37" s="29">
        <v>1.40858109183019</v>
      </c>
      <c r="Q37" s="29">
        <v>-0.15111483752723501</v>
      </c>
      <c r="R37" s="29">
        <v>-0.50036570990324203</v>
      </c>
      <c r="S37" s="29">
        <v>-0.20259800042645201</v>
      </c>
      <c r="T37" s="29">
        <v>1.9560763336396301</v>
      </c>
      <c r="U37" s="29">
        <v>1.6749813686379</v>
      </c>
      <c r="V37" s="29">
        <v>0.699518994458739</v>
      </c>
      <c r="W37" s="29">
        <v>-0.32275301729973899</v>
      </c>
      <c r="X37" s="29">
        <v>3.0931351197642001</v>
      </c>
      <c r="Y37" s="30">
        <v>8.3905763411862697</v>
      </c>
      <c r="AA37" s="4" t="s">
        <v>31</v>
      </c>
      <c r="AB37" s="108">
        <v>3.5898341333811201E-2</v>
      </c>
      <c r="AC37" s="109">
        <v>3.0656568590221901E-2</v>
      </c>
      <c r="AD37" s="109">
        <v>3.03888839396655E-2</v>
      </c>
      <c r="AE37" s="109">
        <v>3.0392488109092501E-2</v>
      </c>
      <c r="AF37" s="109">
        <v>3.3688140975038298E-2</v>
      </c>
      <c r="AG37" s="109">
        <v>3.5155757683212802E-2</v>
      </c>
      <c r="AH37" s="109">
        <v>2.7867974580494601E-2</v>
      </c>
      <c r="AI37" s="109">
        <v>4.0753433595733898E-2</v>
      </c>
      <c r="AJ37" s="109">
        <v>-2.8781308353523997E-3</v>
      </c>
      <c r="AK37" s="109">
        <v>1.7998645772876899E-2</v>
      </c>
      <c r="AL37" s="109">
        <v>3.1961018883379003E-2</v>
      </c>
      <c r="AM37" s="109">
        <v>2.44612782366809E-2</v>
      </c>
      <c r="AN37" s="109">
        <v>1.40858109183019E-2</v>
      </c>
      <c r="AO37" s="109">
        <v>-1.51114837527235E-3</v>
      </c>
      <c r="AP37" s="109">
        <v>-5.0036570990324202E-3</v>
      </c>
      <c r="AQ37" s="109">
        <v>-2.0259800042645203E-3</v>
      </c>
      <c r="AR37" s="109">
        <v>1.9560763336396302E-2</v>
      </c>
      <c r="AS37" s="109">
        <v>1.6749813686379001E-2</v>
      </c>
      <c r="AT37" s="109">
        <v>6.9951899445873898E-3</v>
      </c>
      <c r="AU37" s="109">
        <v>-3.22753017299739E-3</v>
      </c>
      <c r="AV37" s="109">
        <v>3.0931351197641999E-2</v>
      </c>
      <c r="AW37" s="110">
        <v>8.3905763411862691E-2</v>
      </c>
    </row>
    <row r="38" spans="3:49" x14ac:dyDescent="0.2">
      <c r="C38" s="4" t="s">
        <v>32</v>
      </c>
      <c r="D38" s="36">
        <v>2.8261711188540701</v>
      </c>
      <c r="E38" s="29">
        <v>1.5860316265060099</v>
      </c>
      <c r="F38" s="29">
        <v>2.2700949733611502</v>
      </c>
      <c r="G38" s="29">
        <v>2.6772366930917202</v>
      </c>
      <c r="H38" s="29">
        <v>3.3927468454955001</v>
      </c>
      <c r="I38" s="29">
        <v>3.2259441007040399</v>
      </c>
      <c r="J38" s="29">
        <v>2.8526724815013802</v>
      </c>
      <c r="K38" s="29">
        <v>3.8391002966509999</v>
      </c>
      <c r="L38" s="29">
        <v>-0.355546266299747</v>
      </c>
      <c r="M38" s="29">
        <v>1.6400434423899</v>
      </c>
      <c r="N38" s="29">
        <v>3.1568415686220002</v>
      </c>
      <c r="O38" s="29">
        <v>2.0693372652606699</v>
      </c>
      <c r="P38" s="29">
        <v>1.46483265562717</v>
      </c>
      <c r="Q38" s="29">
        <v>1.62222297740817</v>
      </c>
      <c r="R38" s="29">
        <v>0.118627135552451</v>
      </c>
      <c r="S38" s="29">
        <v>1.26158320570536</v>
      </c>
      <c r="T38" s="29">
        <v>2.1301100036596101</v>
      </c>
      <c r="U38" s="29">
        <v>2.44258329692817</v>
      </c>
      <c r="V38" s="29">
        <v>1.8122100752602099</v>
      </c>
      <c r="W38" s="29">
        <v>1.23358439630629</v>
      </c>
      <c r="X38" s="29">
        <v>4.6978588636374203</v>
      </c>
      <c r="Y38" s="30">
        <v>8.0027998205212096</v>
      </c>
      <c r="AA38" s="4" t="s">
        <v>32</v>
      </c>
      <c r="AB38" s="108">
        <v>2.8261711188540702E-2</v>
      </c>
      <c r="AC38" s="109">
        <v>1.5860316265060098E-2</v>
      </c>
      <c r="AD38" s="109">
        <v>2.2700949733611503E-2</v>
      </c>
      <c r="AE38" s="109">
        <v>2.6772366930917203E-2</v>
      </c>
      <c r="AF38" s="109">
        <v>3.3927468454955E-2</v>
      </c>
      <c r="AG38" s="109">
        <v>3.2259441007040396E-2</v>
      </c>
      <c r="AH38" s="109">
        <v>2.8526724815013803E-2</v>
      </c>
      <c r="AI38" s="109">
        <v>3.8391002966509997E-2</v>
      </c>
      <c r="AJ38" s="109">
        <v>-3.55546266299747E-3</v>
      </c>
      <c r="AK38" s="109">
        <v>1.6400434423899001E-2</v>
      </c>
      <c r="AL38" s="109">
        <v>3.156841568622E-2</v>
      </c>
      <c r="AM38" s="109">
        <v>2.0693372652606699E-2</v>
      </c>
      <c r="AN38" s="109">
        <v>1.46483265562717E-2</v>
      </c>
      <c r="AO38" s="109">
        <v>1.6222229774081699E-2</v>
      </c>
      <c r="AP38" s="109">
        <v>1.18627135552451E-3</v>
      </c>
      <c r="AQ38" s="109">
        <v>1.26158320570536E-2</v>
      </c>
      <c r="AR38" s="109">
        <v>2.1301100036596101E-2</v>
      </c>
      <c r="AS38" s="109">
        <v>2.4425832969281702E-2</v>
      </c>
      <c r="AT38" s="109">
        <v>1.8122100752602101E-2</v>
      </c>
      <c r="AU38" s="109">
        <v>1.2335843963062899E-2</v>
      </c>
      <c r="AV38" s="109">
        <v>4.6978588636374205E-2</v>
      </c>
      <c r="AW38" s="110">
        <v>8.00279982052121E-2</v>
      </c>
    </row>
    <row r="39" spans="3:49" x14ac:dyDescent="0.2">
      <c r="C39" s="4" t="s">
        <v>33</v>
      </c>
      <c r="D39" s="36">
        <v>2.4059583414543799</v>
      </c>
      <c r="E39" s="29">
        <v>2.15848213589264</v>
      </c>
      <c r="F39" s="29">
        <v>1.9256553489239101</v>
      </c>
      <c r="G39" s="29">
        <v>0.37365982872181303</v>
      </c>
      <c r="H39" s="29">
        <v>0.453170852576182</v>
      </c>
      <c r="I39" s="29">
        <v>1.3602146862768001</v>
      </c>
      <c r="J39" s="29">
        <v>2.21216883436735</v>
      </c>
      <c r="K39" s="29">
        <v>3.43704910602874</v>
      </c>
      <c r="L39" s="29">
        <v>-0.49446054437799097</v>
      </c>
      <c r="M39" s="29">
        <v>1.1579880271562799</v>
      </c>
      <c r="N39" s="29">
        <v>2.9611507382214</v>
      </c>
      <c r="O39" s="29">
        <v>0.88837750692363804</v>
      </c>
      <c r="P39" s="29">
        <v>-4.4292970148585797E-2</v>
      </c>
      <c r="Q39" s="29">
        <v>-0.17963849411463501</v>
      </c>
      <c r="R39" s="29">
        <v>-4.6784744983281203E-2</v>
      </c>
      <c r="S39" s="29">
        <v>0.98426924457799203</v>
      </c>
      <c r="T39" s="29">
        <v>1.7944990466558901</v>
      </c>
      <c r="U39" s="29">
        <v>1.9535353012702801</v>
      </c>
      <c r="V39" s="29">
        <v>1.7841509740383501</v>
      </c>
      <c r="W39" s="29">
        <v>0.49736731885357199</v>
      </c>
      <c r="X39" s="29">
        <v>2.1631973644715301</v>
      </c>
      <c r="Y39" s="30">
        <v>8.3692909886918905</v>
      </c>
      <c r="AA39" s="4" t="s">
        <v>33</v>
      </c>
      <c r="AB39" s="108">
        <v>2.4059583414543798E-2</v>
      </c>
      <c r="AC39" s="109">
        <v>2.15848213589264E-2</v>
      </c>
      <c r="AD39" s="109">
        <v>1.92565534892391E-2</v>
      </c>
      <c r="AE39" s="109">
        <v>3.7365982872181302E-3</v>
      </c>
      <c r="AF39" s="109">
        <v>4.5317085257618201E-3</v>
      </c>
      <c r="AG39" s="109">
        <v>1.3602146862768E-2</v>
      </c>
      <c r="AH39" s="109">
        <v>2.21216883436735E-2</v>
      </c>
      <c r="AI39" s="109">
        <v>3.4370491060287403E-2</v>
      </c>
      <c r="AJ39" s="109">
        <v>-4.9446054437799099E-3</v>
      </c>
      <c r="AK39" s="109">
        <v>1.1579880271562799E-2</v>
      </c>
      <c r="AL39" s="109">
        <v>2.9611507382213999E-2</v>
      </c>
      <c r="AM39" s="109">
        <v>8.8837750692363805E-3</v>
      </c>
      <c r="AN39" s="109">
        <v>-4.4292970148585795E-4</v>
      </c>
      <c r="AO39" s="109">
        <v>-1.7963849411463501E-3</v>
      </c>
      <c r="AP39" s="109">
        <v>-4.6784744983281203E-4</v>
      </c>
      <c r="AQ39" s="109">
        <v>9.84269244577992E-3</v>
      </c>
      <c r="AR39" s="109">
        <v>1.79449904665589E-2</v>
      </c>
      <c r="AS39" s="109">
        <v>1.9535353012702802E-2</v>
      </c>
      <c r="AT39" s="109">
        <v>1.7841509740383499E-2</v>
      </c>
      <c r="AU39" s="109">
        <v>4.9736731885357197E-3</v>
      </c>
      <c r="AV39" s="109">
        <v>2.1631973644715301E-2</v>
      </c>
      <c r="AW39" s="110">
        <v>8.3692909886918909E-2</v>
      </c>
    </row>
    <row r="40" spans="3:49" ht="17" thickBot="1" x14ac:dyDescent="0.25">
      <c r="C40" s="5" t="s">
        <v>34</v>
      </c>
      <c r="D40" s="37">
        <v>9.1168091168091099</v>
      </c>
      <c r="E40" s="31">
        <v>5.2654482158398501</v>
      </c>
      <c r="F40" s="31">
        <v>4.6610169491525397</v>
      </c>
      <c r="G40" s="31">
        <v>6.7443467956946899</v>
      </c>
      <c r="H40" s="31">
        <v>3.5615171137835202</v>
      </c>
      <c r="I40" s="31">
        <v>3.9303260384100098</v>
      </c>
      <c r="J40" s="31">
        <v>7.9587451654491002</v>
      </c>
      <c r="K40" s="31">
        <v>6.0425125388106</v>
      </c>
      <c r="L40" s="31">
        <v>4.2117117117117102</v>
      </c>
      <c r="M40" s="31">
        <v>4.8555579569195597</v>
      </c>
      <c r="N40" s="31">
        <v>3.9299209893507001</v>
      </c>
      <c r="O40" s="31">
        <v>5.6521451708864596</v>
      </c>
      <c r="P40" s="31">
        <v>1.7331998498310099</v>
      </c>
      <c r="Q40" s="31">
        <v>-0.22756627098821899</v>
      </c>
      <c r="R40" s="31">
        <v>-6.16446800641672E-2</v>
      </c>
      <c r="S40" s="31">
        <v>0.39476930668639199</v>
      </c>
      <c r="T40" s="31">
        <v>2.3482428115015401</v>
      </c>
      <c r="U40" s="31">
        <v>2.8502479259464599</v>
      </c>
      <c r="V40" s="31">
        <v>3.3385863538200802</v>
      </c>
      <c r="W40" s="31">
        <v>3.3267438576673798</v>
      </c>
      <c r="X40" s="31">
        <v>5.1109653438285498</v>
      </c>
      <c r="Y40" s="32">
        <v>14.608143949243299</v>
      </c>
      <c r="AA40" s="5" t="s">
        <v>34</v>
      </c>
      <c r="AB40" s="111">
        <v>9.1168091168091103E-2</v>
      </c>
      <c r="AC40" s="112">
        <v>5.2654482158398498E-2</v>
      </c>
      <c r="AD40" s="112">
        <v>4.6610169491525397E-2</v>
      </c>
      <c r="AE40" s="112">
        <v>6.7443467956946904E-2</v>
      </c>
      <c r="AF40" s="112">
        <v>3.5615171137835203E-2</v>
      </c>
      <c r="AG40" s="112">
        <v>3.9303260384100099E-2</v>
      </c>
      <c r="AH40" s="112">
        <v>7.9587451654491007E-2</v>
      </c>
      <c r="AI40" s="112">
        <v>6.0425125388106002E-2</v>
      </c>
      <c r="AJ40" s="112">
        <v>4.2117117117117103E-2</v>
      </c>
      <c r="AK40" s="112">
        <v>4.8555579569195595E-2</v>
      </c>
      <c r="AL40" s="112">
        <v>3.9299209893506999E-2</v>
      </c>
      <c r="AM40" s="112">
        <v>5.6521451708864599E-2</v>
      </c>
      <c r="AN40" s="112">
        <v>1.7331998498310099E-2</v>
      </c>
      <c r="AO40" s="112">
        <v>-2.2756627098821898E-3</v>
      </c>
      <c r="AP40" s="112">
        <v>-6.1644680064167198E-4</v>
      </c>
      <c r="AQ40" s="112">
        <v>3.9476930668639202E-3</v>
      </c>
      <c r="AR40" s="112">
        <v>2.34824281150154E-2</v>
      </c>
      <c r="AS40" s="112">
        <v>2.85024792594646E-2</v>
      </c>
      <c r="AT40" s="112">
        <v>3.3385863538200805E-2</v>
      </c>
      <c r="AU40" s="112">
        <v>3.3267438576673795E-2</v>
      </c>
      <c r="AV40" s="112">
        <v>5.1109653438285496E-2</v>
      </c>
      <c r="AW40" s="113">
        <v>0.14608143949243299</v>
      </c>
    </row>
    <row r="42" spans="3:49" x14ac:dyDescent="0.2">
      <c r="C42" s="127" t="s">
        <v>53</v>
      </c>
      <c r="D42" t="s">
        <v>79</v>
      </c>
    </row>
    <row r="43" spans="3:49" x14ac:dyDescent="0.2">
      <c r="C43" s="127" t="s">
        <v>85</v>
      </c>
      <c r="D43" t="s">
        <v>37</v>
      </c>
    </row>
  </sheetData>
  <sortState xmlns:xlrd2="http://schemas.microsoft.com/office/spreadsheetml/2017/richdata2" ref="C3:Y40">
    <sortCondition ref="C3:C40"/>
  </sortState>
  <pageMargins left="0.7" right="0.7" top="0.75" bottom="0.75" header="0.3" footer="0.3"/>
  <pageSetup paperSize="9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B7BD3-118D-5442-A69C-740BF2C31C4A}">
  <dimension ref="B1:W25"/>
  <sheetViews>
    <sheetView topLeftCell="E1" workbookViewId="0">
      <selection activeCell="C25" sqref="C25"/>
    </sheetView>
  </sheetViews>
  <sheetFormatPr baseColWidth="10" defaultRowHeight="16" x14ac:dyDescent="0.2"/>
  <cols>
    <col min="2" max="2" width="17.6640625" customWidth="1"/>
  </cols>
  <sheetData>
    <row r="1" spans="2:23" ht="17" thickBot="1" x14ac:dyDescent="0.25"/>
    <row r="2" spans="2:23" ht="17" thickBot="1" x14ac:dyDescent="0.25">
      <c r="B2" s="1" t="s">
        <v>0</v>
      </c>
      <c r="C2" s="2">
        <v>2001</v>
      </c>
      <c r="D2" s="2">
        <f>C2+1</f>
        <v>2002</v>
      </c>
      <c r="E2" s="2">
        <f t="shared" ref="E2" si="0">D2+1</f>
        <v>2003</v>
      </c>
      <c r="F2" s="2">
        <f t="shared" ref="F2" si="1">E2+1</f>
        <v>2004</v>
      </c>
      <c r="G2" s="2">
        <f t="shared" ref="G2" si="2">F2+1</f>
        <v>2005</v>
      </c>
      <c r="H2" s="2">
        <f t="shared" ref="H2" si="3">G2+1</f>
        <v>2006</v>
      </c>
      <c r="I2" s="2">
        <f t="shared" ref="I2" si="4">H2+1</f>
        <v>2007</v>
      </c>
      <c r="J2" s="2">
        <f t="shared" ref="J2" si="5">I2+1</f>
        <v>2008</v>
      </c>
      <c r="K2" s="2">
        <f t="shared" ref="K2" si="6">J2+1</f>
        <v>2009</v>
      </c>
      <c r="L2" s="2">
        <f t="shared" ref="L2" si="7">K2+1</f>
        <v>2010</v>
      </c>
      <c r="M2" s="2">
        <f t="shared" ref="M2" si="8">L2+1</f>
        <v>2011</v>
      </c>
      <c r="N2" s="2">
        <f t="shared" ref="N2" si="9">M2+1</f>
        <v>2012</v>
      </c>
      <c r="O2" s="2">
        <f t="shared" ref="O2" si="10">N2+1</f>
        <v>2013</v>
      </c>
      <c r="P2" s="2">
        <f t="shared" ref="P2" si="11">O2+1</f>
        <v>2014</v>
      </c>
      <c r="Q2" s="2">
        <f t="shared" ref="Q2" si="12">P2+1</f>
        <v>2015</v>
      </c>
      <c r="R2" s="2">
        <f>Q2+1</f>
        <v>2016</v>
      </c>
      <c r="S2" s="2">
        <f t="shared" ref="S2" si="13">R2+1</f>
        <v>2017</v>
      </c>
      <c r="T2" s="2">
        <f t="shared" ref="T2" si="14">S2+1</f>
        <v>2018</v>
      </c>
      <c r="U2" s="2">
        <f>T2+1</f>
        <v>2019</v>
      </c>
      <c r="V2" s="2">
        <f t="shared" ref="V2" si="15">U2+1</f>
        <v>2020</v>
      </c>
      <c r="W2" s="104">
        <f>V2+1</f>
        <v>2021</v>
      </c>
    </row>
    <row r="3" spans="2:23" x14ac:dyDescent="0.2">
      <c r="B3" s="3" t="s">
        <v>1</v>
      </c>
      <c r="C3" s="114">
        <v>2.6193522704654672E-2</v>
      </c>
      <c r="D3" s="115">
        <v>2.9270921635443977E-2</v>
      </c>
      <c r="E3" s="115">
        <v>2.8556788193999639E-2</v>
      </c>
      <c r="F3" s="115">
        <v>2.6820855576705643E-2</v>
      </c>
      <c r="G3" s="115">
        <v>2.4217662131311411E-2</v>
      </c>
      <c r="H3" s="115">
        <v>2.0357854180951443E-2</v>
      </c>
      <c r="I3" s="115">
        <v>2.1558935651695608E-2</v>
      </c>
      <c r="J3" s="115">
        <v>2.1256404060778607E-2</v>
      </c>
      <c r="K3" s="115">
        <v>2.2593256582499947E-2</v>
      </c>
      <c r="L3" s="115">
        <v>2.1520110520818127E-2</v>
      </c>
      <c r="M3" s="115">
        <v>2.0215965340095114E-2</v>
      </c>
      <c r="N3" s="115">
        <v>2.243858995332268E-2</v>
      </c>
      <c r="O3" s="115">
        <v>2.422453044963005E-2</v>
      </c>
      <c r="P3" s="115">
        <v>2.6497630061104446E-2</v>
      </c>
      <c r="Q3" s="115">
        <v>3.0635768188228142E-2</v>
      </c>
      <c r="R3" s="115">
        <v>3.8033191717504855E-2</v>
      </c>
      <c r="S3" s="115">
        <v>3.6528881386635924E-2</v>
      </c>
      <c r="T3" s="115">
        <v>3.6700895885476363E-2</v>
      </c>
      <c r="U3" s="115">
        <v>3.4977415172528774E-2</v>
      </c>
      <c r="V3" s="115">
        <v>4.3573923998606136E-2</v>
      </c>
      <c r="W3" s="116">
        <v>3.7676423078602209E-2</v>
      </c>
    </row>
    <row r="4" spans="2:23" x14ac:dyDescent="0.2">
      <c r="B4" s="4" t="s">
        <v>2</v>
      </c>
      <c r="C4" s="117">
        <v>9.5020195845379798E-5</v>
      </c>
      <c r="D4" s="118">
        <v>-2.4034154004318955E-5</v>
      </c>
      <c r="E4" s="118">
        <v>-2.1040937247508751E-5</v>
      </c>
      <c r="F4" s="118">
        <v>6.1795575530896921E-5</v>
      </c>
      <c r="G4" s="118">
        <v>2.2059530187541483E-5</v>
      </c>
      <c r="H4" s="118">
        <v>1.0433557540548158E-6</v>
      </c>
      <c r="I4" s="118">
        <v>1.06230030730434E-4</v>
      </c>
      <c r="J4" s="118">
        <v>2.6956176436724997E-4</v>
      </c>
      <c r="K4" s="118">
        <v>9.6339670556862568E-7</v>
      </c>
      <c r="L4" s="118">
        <v>1.2030877648514166E-6</v>
      </c>
      <c r="M4" s="118">
        <v>1.0144628159433483E-6</v>
      </c>
      <c r="N4" s="118">
        <v>8.4724232909821097E-7</v>
      </c>
      <c r="O4" s="118"/>
      <c r="P4" s="118"/>
      <c r="Q4" s="118"/>
      <c r="R4" s="118"/>
      <c r="S4" s="118"/>
      <c r="T4" s="118"/>
      <c r="U4" s="118"/>
      <c r="V4" s="118"/>
      <c r="W4" s="119"/>
    </row>
    <row r="5" spans="2:23" x14ac:dyDescent="0.2">
      <c r="B5" s="4" t="s">
        <v>4</v>
      </c>
      <c r="C5" s="117">
        <v>3.3137607434429922E-2</v>
      </c>
      <c r="D5" s="118">
        <v>3.2086591631196586E-2</v>
      </c>
      <c r="E5" s="118">
        <v>3.2754555628767411E-2</v>
      </c>
      <c r="F5" s="118">
        <v>3.513688568561027E-2</v>
      </c>
      <c r="G5" s="118">
        <v>3.9226578637682495E-2</v>
      </c>
      <c r="H5" s="118">
        <v>4.002528674430858E-2</v>
      </c>
      <c r="I5" s="118">
        <v>1.807945260802256E-4</v>
      </c>
      <c r="J5" s="118">
        <v>1.5761536141927038E-4</v>
      </c>
      <c r="K5" s="118">
        <v>1.9828153065989739E-4</v>
      </c>
      <c r="L5" s="118">
        <v>2.4066973283343369E-4</v>
      </c>
      <c r="M5" s="118">
        <v>1.9334709532694202E-4</v>
      </c>
      <c r="N5" s="118">
        <v>1.0809415537981991E-3</v>
      </c>
      <c r="O5" s="118">
        <v>6.9710679067114495E-4</v>
      </c>
      <c r="P5" s="118">
        <v>9.1133486171973894E-4</v>
      </c>
      <c r="Q5" s="118">
        <v>8.4964568718347852E-4</v>
      </c>
      <c r="R5" s="118">
        <v>7.0834556204716151E-4</v>
      </c>
      <c r="S5" s="118">
        <v>6.6314394480060986E-4</v>
      </c>
      <c r="T5" s="118">
        <v>7.2010299012475218E-4</v>
      </c>
      <c r="U5" s="118">
        <v>5.3989073663036132E-4</v>
      </c>
      <c r="V5" s="118">
        <v>4.3808326946324287E-4</v>
      </c>
      <c r="W5" s="119">
        <v>6.6678101783211889E-4</v>
      </c>
    </row>
    <row r="6" spans="2:23" x14ac:dyDescent="0.2">
      <c r="B6" s="4" t="s">
        <v>7</v>
      </c>
      <c r="C6" s="117">
        <v>5.37572492082425E-2</v>
      </c>
      <c r="D6" s="118">
        <v>5.0758230533511431E-2</v>
      </c>
      <c r="E6" s="118">
        <v>4.0065065949998237E-2</v>
      </c>
      <c r="F6" s="118">
        <v>1.4315469302740771E-2</v>
      </c>
      <c r="G6" s="118">
        <v>4.3679566698698346E-4</v>
      </c>
      <c r="H6" s="118">
        <v>3.8561402606750818E-4</v>
      </c>
      <c r="I6" s="118">
        <v>6.0273642336206377E-5</v>
      </c>
      <c r="J6" s="118">
        <v>2.1471793870778838E-4</v>
      </c>
      <c r="K6" s="118">
        <v>1.6121974250903981E-4</v>
      </c>
      <c r="L6" s="118">
        <v>2.674631123790844E-4</v>
      </c>
      <c r="M6" s="118">
        <v>4.1330403950316503E-4</v>
      </c>
      <c r="N6" s="118">
        <v>3.077464169524312E-4</v>
      </c>
      <c r="O6" s="118">
        <v>5.6559753022411802E-4</v>
      </c>
      <c r="P6" s="118">
        <v>2.314279102059708E-5</v>
      </c>
      <c r="Q6" s="118">
        <v>9.0380292461356637E-4</v>
      </c>
      <c r="R6" s="118">
        <v>-2.9074318430881397E-4</v>
      </c>
      <c r="S6" s="118">
        <v>9.9206349206349201E-4</v>
      </c>
      <c r="T6" s="118">
        <v>8.6579270344541237E-4</v>
      </c>
      <c r="U6" s="118">
        <v>2.7591059755939485E-3</v>
      </c>
      <c r="V6" s="118"/>
      <c r="W6" s="119">
        <v>2.6245359578692912E-3</v>
      </c>
    </row>
    <row r="7" spans="2:23" x14ac:dyDescent="0.2">
      <c r="B7" s="4" t="s">
        <v>35</v>
      </c>
      <c r="C7" s="117">
        <v>7.7973711795196174E-2</v>
      </c>
      <c r="D7" s="118">
        <v>4.4429012489272862E-2</v>
      </c>
      <c r="E7" s="118">
        <v>3.6543741707666486E-2</v>
      </c>
      <c r="F7" s="118">
        <v>3.0870928182242088E-2</v>
      </c>
      <c r="G7" s="118">
        <v>2.8149301105217912E-2</v>
      </c>
      <c r="H7" s="118">
        <v>2.5818230224635898E-2</v>
      </c>
      <c r="I7" s="118">
        <v>2.4539580156936528E-2</v>
      </c>
      <c r="J7" s="118">
        <v>2.6691013809527337E-2</v>
      </c>
      <c r="K7" s="118">
        <v>2.6458269486157936E-2</v>
      </c>
      <c r="L7" s="118">
        <v>2.5281371321183781E-2</v>
      </c>
      <c r="M7" s="118">
        <v>2.7561970227767529E-2</v>
      </c>
      <c r="N7" s="118">
        <v>2.686022678298362E-2</v>
      </c>
      <c r="O7" s="118">
        <v>1.5259983345453233E-2</v>
      </c>
      <c r="P7" s="118">
        <v>3.5410437237798564E-6</v>
      </c>
      <c r="Q7" s="118">
        <v>1.7031310574251086E-6</v>
      </c>
      <c r="R7" s="118">
        <v>3.7182984905316041E-6</v>
      </c>
      <c r="S7" s="118">
        <v>8.5805893720820038E-7</v>
      </c>
      <c r="T7" s="118"/>
      <c r="U7" s="118"/>
      <c r="V7" s="118">
        <v>6.0125368292522338E-6</v>
      </c>
      <c r="W7" s="119"/>
    </row>
    <row r="8" spans="2:23" x14ac:dyDescent="0.2">
      <c r="B8" s="4" t="s">
        <v>10</v>
      </c>
      <c r="C8" s="117">
        <v>6.3173189298461698E-5</v>
      </c>
      <c r="D8" s="118"/>
      <c r="E8" s="118">
        <v>2.9874824485406149E-5</v>
      </c>
      <c r="F8" s="118">
        <v>2.8877530393600735E-5</v>
      </c>
      <c r="G8" s="118">
        <v>2.7862914460852604E-5</v>
      </c>
      <c r="H8" s="118"/>
      <c r="I8" s="118"/>
      <c r="J8" s="118"/>
      <c r="K8" s="118"/>
      <c r="L8" s="118"/>
      <c r="M8" s="118"/>
      <c r="N8" s="118"/>
      <c r="O8" s="118">
        <v>2.3708480523483255E-5</v>
      </c>
      <c r="P8" s="118"/>
      <c r="Q8" s="118"/>
      <c r="R8" s="118"/>
      <c r="S8" s="118"/>
      <c r="T8" s="118"/>
      <c r="U8" s="118"/>
      <c r="V8" s="118"/>
      <c r="W8" s="119"/>
    </row>
    <row r="9" spans="2:23" x14ac:dyDescent="0.2">
      <c r="B9" s="4" t="s">
        <v>11</v>
      </c>
      <c r="C9" s="117">
        <v>1.9468997012899602E-5</v>
      </c>
      <c r="D9" s="118">
        <v>1.3953657113993007E-5</v>
      </c>
      <c r="E9" s="118">
        <v>-1.3863741602038525E-5</v>
      </c>
      <c r="F9" s="118">
        <v>-2.9126650620530052E-5</v>
      </c>
      <c r="G9" s="118">
        <v>1.8541189379200345E-4</v>
      </c>
      <c r="H9" s="118">
        <v>6.0871565789221403E-4</v>
      </c>
      <c r="I9" s="118">
        <v>2.2818929466223302E-4</v>
      </c>
      <c r="J9" s="118">
        <v>2.4861550813360501E-4</v>
      </c>
      <c r="K9" s="118">
        <v>2.4197551806459501E-4</v>
      </c>
      <c r="L9" s="118">
        <v>2.4656464673906801E-4</v>
      </c>
      <c r="M9" s="118">
        <v>-3.7856519338000818E-5</v>
      </c>
      <c r="N9" s="118">
        <v>2.6773022142989199E-4</v>
      </c>
      <c r="O9" s="118">
        <v>7.7327087475250202E-5</v>
      </c>
      <c r="P9" s="118">
        <v>2.33962083404719E-4</v>
      </c>
      <c r="Q9" s="118">
        <v>2.33962083404719E-4</v>
      </c>
      <c r="R9" s="118">
        <v>2.33962083404719E-4</v>
      </c>
      <c r="S9" s="118">
        <v>2.33962083404719E-4</v>
      </c>
      <c r="T9" s="118">
        <v>2.2232686951513501E-4</v>
      </c>
      <c r="U9" s="118">
        <v>1.9746376205281998E-4</v>
      </c>
      <c r="V9" s="118">
        <v>5.428330280627165E-5</v>
      </c>
      <c r="W9" s="119">
        <v>7.0068082820473889E-5</v>
      </c>
    </row>
    <row r="10" spans="2:23" x14ac:dyDescent="0.2">
      <c r="B10" s="4" t="s">
        <v>14</v>
      </c>
      <c r="C10" s="117">
        <v>5.3348396409966736E-4</v>
      </c>
      <c r="D10" s="118">
        <v>4.6025947127693238E-4</v>
      </c>
      <c r="E10" s="118">
        <v>6.2397186454138073E-4</v>
      </c>
      <c r="F10" s="118">
        <v>5.9351984244746003E-4</v>
      </c>
      <c r="G10" s="118">
        <v>2.7161164473196871E-4</v>
      </c>
      <c r="H10" s="118">
        <v>1.3784547522227583E-4</v>
      </c>
      <c r="I10" s="118">
        <v>1.4860733695652175E-4</v>
      </c>
      <c r="J10" s="118">
        <v>4.0887253398752939E-5</v>
      </c>
      <c r="K10" s="118">
        <v>4.2576744582109253E-5</v>
      </c>
      <c r="L10" s="118">
        <v>2.188662727073758E-5</v>
      </c>
      <c r="M10" s="118">
        <v>8.7529267598853363E-5</v>
      </c>
      <c r="N10" s="118"/>
      <c r="O10" s="118">
        <v>1.1522330276075034E-4</v>
      </c>
      <c r="P10" s="118">
        <v>1.1343527383275103E-4</v>
      </c>
      <c r="Q10" s="118"/>
      <c r="R10" s="118"/>
      <c r="S10" s="118"/>
      <c r="T10" s="118">
        <v>1.446819064941507E-4</v>
      </c>
      <c r="U10" s="118"/>
      <c r="V10" s="118"/>
      <c r="W10" s="119">
        <v>4.5614492375863416E-4</v>
      </c>
    </row>
    <row r="11" spans="2:23" x14ac:dyDescent="0.2">
      <c r="B11" s="4" t="s">
        <v>38</v>
      </c>
      <c r="C11" s="117">
        <v>0.21400199936918299</v>
      </c>
      <c r="D11" s="118">
        <v>0.20656968732949238</v>
      </c>
      <c r="E11" s="118">
        <v>0.19052000031453217</v>
      </c>
      <c r="F11" s="118">
        <v>0.18829478157647939</v>
      </c>
      <c r="G11" s="118">
        <v>0.17719417072691124</v>
      </c>
      <c r="H11" s="118">
        <v>0.18176308097788441</v>
      </c>
      <c r="I11" s="118">
        <v>0.17331116906938748</v>
      </c>
      <c r="J11" s="118">
        <v>0.1620672792574897</v>
      </c>
      <c r="K11" s="118">
        <v>0.13328967362499941</v>
      </c>
      <c r="L11" s="118">
        <v>0.17108156636471847</v>
      </c>
      <c r="M11" s="118">
        <v>0.16787308942449361</v>
      </c>
      <c r="N11" s="118">
        <v>0.17318324811388164</v>
      </c>
      <c r="O11" s="118">
        <v>0.15152402760808176</v>
      </c>
      <c r="P11" s="118">
        <v>0.15099897530901346</v>
      </c>
      <c r="Q11" s="118">
        <v>0.14441413337162101</v>
      </c>
      <c r="R11" s="118">
        <v>0.13012006483186203</v>
      </c>
      <c r="S11" s="118">
        <v>6.944179672466072E-2</v>
      </c>
      <c r="T11" s="118">
        <v>4.9482796728151056E-2</v>
      </c>
      <c r="U11" s="118"/>
      <c r="V11" s="118"/>
      <c r="W11" s="119"/>
    </row>
    <row r="12" spans="2:23" x14ac:dyDescent="0.2">
      <c r="B12" s="4" t="s">
        <v>16</v>
      </c>
      <c r="C12" s="117">
        <v>1.6542921702857257E-2</v>
      </c>
      <c r="D12" s="118">
        <v>1.2821506555790129E-2</v>
      </c>
      <c r="E12" s="118">
        <v>1.2911926267395912E-2</v>
      </c>
      <c r="F12" s="118">
        <v>1.2840373134280108E-2</v>
      </c>
      <c r="G12" s="118">
        <v>1.2238921329635017E-2</v>
      </c>
      <c r="H12" s="118">
        <v>1.4016448028711527E-2</v>
      </c>
      <c r="I12" s="118">
        <v>1.5127831679659231E-2</v>
      </c>
      <c r="J12" s="118">
        <v>1.6180812223881055E-2</v>
      </c>
      <c r="K12" s="118">
        <v>1.6375209334836782E-2</v>
      </c>
      <c r="L12" s="118">
        <v>1.75047920034773E-2</v>
      </c>
      <c r="M12" s="118">
        <v>2.0060962477805443E-2</v>
      </c>
      <c r="N12" s="118">
        <v>1.9360813364580929E-2</v>
      </c>
      <c r="O12" s="118">
        <v>1.3629354415381894E-2</v>
      </c>
      <c r="P12" s="118">
        <v>1.185601370207146E-2</v>
      </c>
      <c r="Q12" s="118">
        <v>9.5146166358236611E-3</v>
      </c>
      <c r="R12" s="118">
        <v>5.3836809692054807E-3</v>
      </c>
      <c r="S12" s="118">
        <v>6.1889690371649221E-3</v>
      </c>
      <c r="T12" s="118">
        <v>6.3009401403895356E-3</v>
      </c>
      <c r="U12" s="118">
        <v>5.1674931029531091E-3</v>
      </c>
      <c r="V12" s="118">
        <v>3.9244639884060493E-3</v>
      </c>
      <c r="W12" s="119">
        <v>5.8767423699368389E-3</v>
      </c>
    </row>
    <row r="13" spans="2:23" x14ac:dyDescent="0.2">
      <c r="B13" s="4" t="s">
        <v>18</v>
      </c>
      <c r="C13" s="117">
        <v>2.0120499919801919E-2</v>
      </c>
      <c r="D13" s="118">
        <v>1.8202460401508899E-2</v>
      </c>
      <c r="E13" s="118">
        <v>1.9658883063489657E-2</v>
      </c>
      <c r="F13" s="118">
        <v>6.1587578293169501E-3</v>
      </c>
      <c r="G13" s="118"/>
      <c r="H13" s="118"/>
      <c r="I13" s="118">
        <v>9.0679739877595252E-3</v>
      </c>
      <c r="J13" s="118">
        <v>9.199750709194196E-3</v>
      </c>
      <c r="K13" s="118">
        <v>1.0537077710697434E-2</v>
      </c>
      <c r="L13" s="118">
        <v>5.4910820937181491E-3</v>
      </c>
      <c r="M13" s="118">
        <v>3.0686017730786468E-4</v>
      </c>
      <c r="N13" s="118">
        <v>2.9407417443679413E-4</v>
      </c>
      <c r="O13" s="118">
        <v>4.6761493376893044E-4</v>
      </c>
      <c r="P13" s="118">
        <v>4.6845597729340614E-4</v>
      </c>
      <c r="Q13" s="118">
        <v>5.7211641172311015E-4</v>
      </c>
      <c r="R13" s="118">
        <v>-1.0126471130013008E-3</v>
      </c>
      <c r="S13" s="118">
        <v>7.5502460791832622E-4</v>
      </c>
      <c r="T13" s="118">
        <v>9.7604801685858373E-4</v>
      </c>
      <c r="U13" s="118">
        <v>5.578936830862905E-4</v>
      </c>
      <c r="V13" s="118">
        <v>9.2215173599353409E-5</v>
      </c>
      <c r="W13" s="119">
        <v>7.514320707159663E-4</v>
      </c>
    </row>
    <row r="14" spans="2:23" x14ac:dyDescent="0.2">
      <c r="B14" s="4" t="s">
        <v>22</v>
      </c>
      <c r="C14" s="117">
        <v>5.2831612512511138E-2</v>
      </c>
      <c r="D14" s="118">
        <v>4.3274839202749035E-2</v>
      </c>
      <c r="E14" s="118">
        <v>3.7917365932231599E-2</v>
      </c>
      <c r="F14" s="118">
        <v>1.111363807346312E-2</v>
      </c>
      <c r="G14" s="118"/>
      <c r="H14" s="118">
        <v>1.7007254657064653E-3</v>
      </c>
      <c r="I14" s="118">
        <v>1.0684358935245705E-4</v>
      </c>
      <c r="J14" s="118">
        <v>5.9256280603777161E-4</v>
      </c>
      <c r="K14" s="118">
        <v>4.6057027196981608E-5</v>
      </c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9"/>
    </row>
    <row r="15" spans="2:23" x14ac:dyDescent="0.2">
      <c r="B15" s="4" t="s">
        <v>23</v>
      </c>
      <c r="C15" s="117">
        <v>4.3215021080498092E-3</v>
      </c>
      <c r="D15" s="118">
        <v>3.7863704799760613E-3</v>
      </c>
      <c r="E15" s="118">
        <v>3.7129950064977413E-3</v>
      </c>
      <c r="F15" s="118">
        <v>3.2223657569386299E-3</v>
      </c>
      <c r="G15" s="118">
        <v>2.8726703939180348E-3</v>
      </c>
      <c r="H15" s="118">
        <v>2.7890280541573997E-3</v>
      </c>
      <c r="I15" s="118">
        <v>3.0479432418648584E-3</v>
      </c>
      <c r="J15" s="118">
        <v>2.9848081096673167E-3</v>
      </c>
      <c r="K15" s="118">
        <v>3.3618722456830864E-3</v>
      </c>
      <c r="L15" s="118">
        <v>3.4430349226214139E-3</v>
      </c>
      <c r="M15" s="118">
        <v>3.098722535811622E-3</v>
      </c>
      <c r="N15" s="118">
        <v>3.0163541783615883E-3</v>
      </c>
      <c r="O15" s="118">
        <v>3.7288280327132852E-3</v>
      </c>
      <c r="P15" s="118">
        <v>4.0257431413765338E-3</v>
      </c>
      <c r="Q15" s="118">
        <v>4.4372964310714887E-3</v>
      </c>
      <c r="R15" s="118">
        <v>4.6032912801972255E-3</v>
      </c>
      <c r="S15" s="118">
        <v>4.2377629363822547E-3</v>
      </c>
      <c r="T15" s="118">
        <v>3.747766331266565E-3</v>
      </c>
      <c r="U15" s="118">
        <v>3.7863816830353146E-3</v>
      </c>
      <c r="V15" s="118">
        <v>4.5453618687091796E-3</v>
      </c>
      <c r="W15" s="119">
        <v>3.6556091559914088E-3</v>
      </c>
    </row>
    <row r="16" spans="2:23" x14ac:dyDescent="0.2">
      <c r="B16" s="4" t="s">
        <v>27</v>
      </c>
      <c r="C16" s="117">
        <v>2.6380782796468182E-2</v>
      </c>
      <c r="D16" s="118">
        <v>2.4498835271995246E-2</v>
      </c>
      <c r="E16" s="118">
        <v>2.4534584996584868E-2</v>
      </c>
      <c r="F16" s="118">
        <v>8.1956673419098357E-3</v>
      </c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9"/>
    </row>
    <row r="17" spans="2:23" x14ac:dyDescent="0.2">
      <c r="B17" s="4" t="s">
        <v>28</v>
      </c>
      <c r="C17" s="117">
        <v>4.6347983734674435E-2</v>
      </c>
      <c r="D17" s="118">
        <v>3.734238216996838E-2</v>
      </c>
      <c r="E17" s="118">
        <v>3.7850783721114299E-2</v>
      </c>
      <c r="F17" s="118">
        <v>3.8200423198006934E-2</v>
      </c>
      <c r="G17" s="118">
        <v>4.0862755741460657E-2</v>
      </c>
      <c r="H17" s="118">
        <v>3.9718251246021345E-2</v>
      </c>
      <c r="I17" s="118">
        <v>7.3395281808416883E-4</v>
      </c>
      <c r="J17" s="118">
        <v>5.7607564469155123E-4</v>
      </c>
      <c r="K17" s="118">
        <v>5.7965580778120086E-4</v>
      </c>
      <c r="L17" s="118">
        <v>2.6092376126729192E-4</v>
      </c>
      <c r="M17" s="118">
        <v>8.7047095446150991E-5</v>
      </c>
      <c r="N17" s="118">
        <v>8.9968890840247525E-4</v>
      </c>
      <c r="O17" s="118">
        <v>1.4173409435925047E-4</v>
      </c>
      <c r="P17" s="118">
        <v>6.6669277880050298E-6</v>
      </c>
      <c r="Q17" s="118">
        <v>1.9287662127636845E-5</v>
      </c>
      <c r="R17" s="118">
        <v>3.4187210719866113E-5</v>
      </c>
      <c r="S17" s="118">
        <v>3.5257132224039494E-4</v>
      </c>
      <c r="T17" s="118">
        <v>4.1393368941779608E-4</v>
      </c>
      <c r="U17" s="118">
        <v>4.4223677550640951E-4</v>
      </c>
      <c r="V17" s="118">
        <v>3.4034915196887026E-4</v>
      </c>
      <c r="W17" s="119">
        <v>5.7605758552628625E-4</v>
      </c>
    </row>
    <row r="18" spans="2:23" x14ac:dyDescent="0.2">
      <c r="B18" s="4" t="s">
        <v>39</v>
      </c>
      <c r="C18" s="117">
        <v>7.381122619989923E-2</v>
      </c>
      <c r="D18" s="118">
        <v>8.71483373794215E-2</v>
      </c>
      <c r="E18" s="118">
        <v>8.9848112990753209E-2</v>
      </c>
      <c r="F18" s="118">
        <v>9.0597499891693495E-2</v>
      </c>
      <c r="G18" s="118">
        <v>7.5423981670364432E-2</v>
      </c>
      <c r="H18" s="118">
        <v>7.6597080521111291E-2</v>
      </c>
      <c r="I18" s="118"/>
      <c r="J18" s="118">
        <v>9.8021197083869402E-2</v>
      </c>
      <c r="K18" s="118">
        <v>9.4828957836117736E-2</v>
      </c>
      <c r="L18" s="118">
        <v>9.2577575506826632E-2</v>
      </c>
      <c r="M18" s="118">
        <v>9.4379997210443434E-2</v>
      </c>
      <c r="N18" s="118">
        <v>9.7198795823814507E-2</v>
      </c>
      <c r="O18" s="118">
        <v>8.8753760752574268E-2</v>
      </c>
      <c r="P18" s="118">
        <v>7.5457937756542942E-2</v>
      </c>
      <c r="Q18" s="118">
        <v>6.5222008634610251E-2</v>
      </c>
      <c r="R18" s="118">
        <v>7.2728084433031789E-2</v>
      </c>
      <c r="S18" s="118">
        <v>6.2176262310432391E-2</v>
      </c>
      <c r="T18" s="118">
        <v>5.7143351256672352E-2</v>
      </c>
      <c r="U18" s="118">
        <v>6.1697697147995972E-2</v>
      </c>
      <c r="V18" s="118">
        <v>6.2280413761177739E-2</v>
      </c>
      <c r="W18" s="119">
        <v>5.913567692510268E-2</v>
      </c>
    </row>
    <row r="19" spans="2:23" x14ac:dyDescent="0.2">
      <c r="B19" s="4" t="s">
        <v>29</v>
      </c>
      <c r="C19" s="117">
        <v>2.1934295651377108E-2</v>
      </c>
      <c r="D19" s="118">
        <v>2.0757396220060981E-2</v>
      </c>
      <c r="E19" s="118">
        <v>1.8396336384074341E-2</v>
      </c>
      <c r="F19" s="118">
        <v>6.6512035472417672E-3</v>
      </c>
      <c r="G19" s="118">
        <v>9.4928956730765517E-5</v>
      </c>
      <c r="H19" s="118">
        <v>-1.2271367888956161E-4</v>
      </c>
      <c r="I19" s="118">
        <v>6.909806792916683E-5</v>
      </c>
      <c r="J19" s="118">
        <v>2.9254624092264476E-6</v>
      </c>
      <c r="K19" s="118">
        <v>2.8141424729980515E-6</v>
      </c>
      <c r="L19" s="118">
        <v>2.9077645455105859E-6</v>
      </c>
      <c r="M19" s="118">
        <v>5.146633700297039E-6</v>
      </c>
      <c r="N19" s="118">
        <v>7.7882321911788737E-6</v>
      </c>
      <c r="O19" s="118">
        <v>7.3985452369171001E-6</v>
      </c>
      <c r="P19" s="118">
        <v>3.0045797306544498E-7</v>
      </c>
      <c r="Q19" s="118">
        <v>1.4473632246921821E-6</v>
      </c>
      <c r="R19" s="118">
        <v>2.7886764771398246E-6</v>
      </c>
      <c r="S19" s="118">
        <v>6.3614445568299659E-7</v>
      </c>
      <c r="T19" s="118">
        <v>1.1398523207333257E-6</v>
      </c>
      <c r="U19" s="118">
        <v>8.4566472235192212E-7</v>
      </c>
      <c r="V19" s="118">
        <v>9.1870594984405252E-7</v>
      </c>
      <c r="W19" s="119">
        <v>5.1675631441335165E-7</v>
      </c>
    </row>
    <row r="20" spans="2:23" x14ac:dyDescent="0.2">
      <c r="B20" s="4" t="s">
        <v>30</v>
      </c>
      <c r="C20" s="117">
        <v>2.8114132821849804E-2</v>
      </c>
      <c r="D20" s="118">
        <v>2.6682622804684777E-2</v>
      </c>
      <c r="E20" s="118">
        <v>2.5789272927497921E-2</v>
      </c>
      <c r="F20" s="118">
        <v>8.0827999791610785E-3</v>
      </c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9"/>
    </row>
    <row r="21" spans="2:23" x14ac:dyDescent="0.2">
      <c r="B21" s="4" t="s">
        <v>32</v>
      </c>
      <c r="C21" s="117">
        <v>1.6445990787663019E-2</v>
      </c>
      <c r="D21" s="118">
        <v>1.8487023756075877E-2</v>
      </c>
      <c r="E21" s="118">
        <v>1.9945437983343247E-2</v>
      </c>
      <c r="F21" s="118">
        <v>1.9981694310432056E-2</v>
      </c>
      <c r="G21" s="118">
        <v>1.8189745896826578E-2</v>
      </c>
      <c r="H21" s="118">
        <v>1.7078492976424168E-2</v>
      </c>
      <c r="I21" s="118">
        <v>1.761979801211374E-2</v>
      </c>
      <c r="J21" s="118">
        <v>1.9267036804045491E-2</v>
      </c>
      <c r="K21" s="118">
        <v>2.0170824097147849E-2</v>
      </c>
      <c r="L21" s="118">
        <v>2.2195635088642862E-2</v>
      </c>
      <c r="M21" s="118">
        <v>2.1431442401058085E-2</v>
      </c>
      <c r="N21" s="118">
        <v>2.1110579158150199E-2</v>
      </c>
      <c r="O21" s="118">
        <v>2.0086563415418025E-2</v>
      </c>
      <c r="P21" s="118">
        <v>1.9467626475796938E-2</v>
      </c>
      <c r="Q21" s="118">
        <v>1.8633848518048654E-2</v>
      </c>
      <c r="R21" s="118">
        <v>1.8388364271859917E-2</v>
      </c>
      <c r="S21" s="118">
        <v>1.7070199995213094E-2</v>
      </c>
      <c r="T21" s="118">
        <v>2.5978296099920785E-2</v>
      </c>
      <c r="U21" s="118">
        <v>3.6513298315726694E-2</v>
      </c>
      <c r="V21" s="118">
        <v>3.1518746633490857E-2</v>
      </c>
      <c r="W21" s="119">
        <v>3.3418637564211651E-2</v>
      </c>
    </row>
    <row r="22" spans="2:23" ht="17" thickBot="1" x14ac:dyDescent="0.25">
      <c r="B22" s="5" t="s">
        <v>34</v>
      </c>
      <c r="C22" s="120">
        <v>3.7937115300753901E-2</v>
      </c>
      <c r="D22" s="121">
        <v>3.5509195009423566E-2</v>
      </c>
      <c r="E22" s="121">
        <v>3.3557415442968863E-2</v>
      </c>
      <c r="F22" s="121">
        <v>7.4333988124428299E-3</v>
      </c>
      <c r="G22" s="121">
        <v>-1.7725792005956933E-4</v>
      </c>
      <c r="H22" s="121">
        <v>-4.0433337556370812E-5</v>
      </c>
      <c r="I22" s="121">
        <v>-3.6699474543463988E-5</v>
      </c>
      <c r="J22" s="121">
        <v>-8.0465462724532169E-6</v>
      </c>
      <c r="K22" s="121">
        <v>-9.0646862485472221E-6</v>
      </c>
      <c r="L22" s="121">
        <v>-1.4496885585746662E-6</v>
      </c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2"/>
    </row>
    <row r="24" spans="2:23" x14ac:dyDescent="0.2">
      <c r="B24" s="127" t="s">
        <v>85</v>
      </c>
      <c r="C24" t="s">
        <v>37</v>
      </c>
    </row>
    <row r="25" spans="2:23" x14ac:dyDescent="0.2">
      <c r="B25" s="127" t="s">
        <v>53</v>
      </c>
      <c r="C25" t="s">
        <v>79</v>
      </c>
    </row>
  </sheetData>
  <pageMargins left="0.7" right="0.7" top="0.75" bottom="0.75" header="0.3" footer="0.3"/>
  <pageSetup paperSize="9" orientation="portrait" horizontalDpi="0" verticalDpi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A6EC7-F1EB-B04D-A34F-1E465C82CEA0}">
  <dimension ref="C1:Y43"/>
  <sheetViews>
    <sheetView topLeftCell="A14" workbookViewId="0">
      <selection activeCell="K44" sqref="K44"/>
    </sheetView>
  </sheetViews>
  <sheetFormatPr baseColWidth="10" defaultRowHeight="16" x14ac:dyDescent="0.2"/>
  <cols>
    <col min="3" max="3" width="16" customWidth="1"/>
    <col min="4" max="10" width="0" hidden="1" customWidth="1"/>
  </cols>
  <sheetData>
    <row r="1" spans="3:25" ht="17" thickBot="1" x14ac:dyDescent="0.25"/>
    <row r="2" spans="3:25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Y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  <c r="Y2" s="2">
        <f t="shared" si="0"/>
        <v>2022</v>
      </c>
    </row>
    <row r="3" spans="3:25" x14ac:dyDescent="0.2">
      <c r="C3" s="3" t="s">
        <v>1</v>
      </c>
      <c r="D3" s="49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1"/>
    </row>
    <row r="4" spans="3:25" x14ac:dyDescent="0.2">
      <c r="C4" s="4" t="s">
        <v>2</v>
      </c>
      <c r="D4" s="47"/>
      <c r="E4" s="45"/>
      <c r="F4" s="45"/>
      <c r="G4" s="45"/>
      <c r="H4" s="45"/>
      <c r="I4" s="45"/>
      <c r="J4" s="45"/>
      <c r="K4" s="45">
        <v>0.106984</v>
      </c>
      <c r="L4" s="45">
        <v>0.118483</v>
      </c>
      <c r="M4" s="45">
        <v>0.113251</v>
      </c>
      <c r="N4" s="45">
        <v>0.112161</v>
      </c>
      <c r="O4" s="45">
        <v>0.108455</v>
      </c>
      <c r="P4" s="45">
        <v>0.10714700000000001</v>
      </c>
      <c r="Q4" s="45">
        <v>0.103169</v>
      </c>
      <c r="R4" s="45">
        <v>9.9081000000000002E-2</v>
      </c>
      <c r="S4" s="45">
        <v>9.4775999999999999E-2</v>
      </c>
      <c r="T4" s="45">
        <v>8.8780999999999999E-2</v>
      </c>
      <c r="U4" s="45">
        <v>9.6464999999999995E-2</v>
      </c>
      <c r="V4" s="45">
        <v>0.10480399999999999</v>
      </c>
      <c r="W4" s="45">
        <v>0.11396000000000001</v>
      </c>
      <c r="X4" s="45">
        <v>0.12714900000000001</v>
      </c>
      <c r="Y4" s="46">
        <v>0.193966</v>
      </c>
    </row>
    <row r="5" spans="3:25" x14ac:dyDescent="0.2">
      <c r="C5" s="4" t="s">
        <v>3</v>
      </c>
      <c r="D5" s="47"/>
      <c r="E5" s="45"/>
      <c r="F5" s="45"/>
      <c r="G5" s="45"/>
      <c r="H5" s="45"/>
      <c r="I5" s="45"/>
      <c r="J5" s="45"/>
      <c r="K5" s="45">
        <v>9.9571999999999994E-2</v>
      </c>
      <c r="L5" s="45">
        <v>0.109709</v>
      </c>
      <c r="M5" s="45">
        <v>0.101261</v>
      </c>
      <c r="N5" s="45">
        <v>0.10867300000000001</v>
      </c>
      <c r="O5" s="45">
        <v>0.103496</v>
      </c>
      <c r="P5" s="45">
        <v>0.10104299999999999</v>
      </c>
      <c r="Q5" s="45">
        <v>0.101752</v>
      </c>
      <c r="R5" s="45">
        <v>0.101534</v>
      </c>
      <c r="S5" s="45">
        <v>0.103114</v>
      </c>
      <c r="T5" s="45">
        <v>9.8590999999999998E-2</v>
      </c>
      <c r="U5" s="45">
        <v>0.100607</v>
      </c>
      <c r="V5" s="45">
        <v>0.10682</v>
      </c>
      <c r="W5" s="45">
        <v>0.106003</v>
      </c>
      <c r="X5" s="45">
        <v>0.12682199999999999</v>
      </c>
      <c r="Y5" s="46">
        <v>0.20704600000000001</v>
      </c>
    </row>
    <row r="6" spans="3:25" x14ac:dyDescent="0.2">
      <c r="C6" s="4" t="s">
        <v>4</v>
      </c>
      <c r="D6" s="47"/>
      <c r="E6" s="45"/>
      <c r="F6" s="45"/>
      <c r="G6" s="45"/>
      <c r="H6" s="45"/>
      <c r="I6" s="45"/>
      <c r="J6" s="45"/>
      <c r="K6" s="45">
        <v>5.8261E-2</v>
      </c>
      <c r="L6" s="45">
        <v>6.3929E-2</v>
      </c>
      <c r="M6" s="45">
        <v>6.4528000000000002E-2</v>
      </c>
      <c r="N6" s="45">
        <v>6.3820000000000002E-2</v>
      </c>
      <c r="O6" s="45">
        <v>7.2430999999999995E-2</v>
      </c>
      <c r="P6" s="45">
        <v>7.3901999999999995E-2</v>
      </c>
      <c r="Q6" s="45">
        <v>7.2539999999999993E-2</v>
      </c>
      <c r="R6" s="45">
        <v>7.2758000000000003E-2</v>
      </c>
      <c r="S6" s="45">
        <v>8.5074999999999998E-2</v>
      </c>
      <c r="T6" s="45">
        <v>7.2321999999999997E-2</v>
      </c>
      <c r="U6" s="45">
        <v>8.2185999999999995E-2</v>
      </c>
      <c r="V6" s="45">
        <v>8.9271000000000003E-2</v>
      </c>
      <c r="W6" s="45">
        <v>8.4911E-2</v>
      </c>
      <c r="X6" s="45">
        <v>0.12998299999999999</v>
      </c>
      <c r="Y6" s="46">
        <v>0.184919</v>
      </c>
    </row>
    <row r="7" spans="3:25" x14ac:dyDescent="0.2">
      <c r="C7" s="4" t="s">
        <v>5</v>
      </c>
      <c r="D7" s="47"/>
      <c r="E7" s="45"/>
      <c r="F7" s="45"/>
      <c r="G7" s="45"/>
      <c r="H7" s="45">
        <v>8.0640000000000003E-2</v>
      </c>
      <c r="I7" s="45">
        <v>8.344E-2</v>
      </c>
      <c r="J7" s="45">
        <v>8.6239999999999997E-2</v>
      </c>
      <c r="K7" s="45">
        <v>8.9039999999999994E-2</v>
      </c>
      <c r="L7" s="45">
        <v>9.1840000000000005E-2</v>
      </c>
      <c r="M7" s="45">
        <v>9.4572000000000003E-2</v>
      </c>
      <c r="N7" s="45">
        <v>9.7293599999999994E-2</v>
      </c>
      <c r="O7" s="45">
        <v>0.1000152</v>
      </c>
      <c r="P7" s="45">
        <v>0.10273699999999999</v>
      </c>
      <c r="Q7" s="45">
        <v>0.105458</v>
      </c>
      <c r="R7" s="45">
        <v>0.10818</v>
      </c>
      <c r="S7" s="45">
        <v>0.10963199999999999</v>
      </c>
      <c r="T7" s="45">
        <v>0.111084</v>
      </c>
      <c r="U7" s="45">
        <v>0.112536</v>
      </c>
      <c r="V7" s="45">
        <v>0.113598</v>
      </c>
      <c r="W7" s="45">
        <v>0.11466</v>
      </c>
      <c r="X7" s="45">
        <v>0.11574</v>
      </c>
      <c r="Y7" s="46">
        <v>0.11681999999999999</v>
      </c>
    </row>
    <row r="8" spans="3:25" x14ac:dyDescent="0.2">
      <c r="C8" s="4" t="s">
        <v>6</v>
      </c>
      <c r="D8" s="47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>
        <f>9.6/100</f>
        <v>9.6000000000000002E-2</v>
      </c>
      <c r="W8" s="45">
        <f>10.325/100</f>
        <v>0.10324999999999999</v>
      </c>
      <c r="X8" s="45">
        <f>9.7/100</f>
        <v>9.6999999999999989E-2</v>
      </c>
      <c r="Y8" s="46">
        <f>9.1/100</f>
        <v>9.0999999999999998E-2</v>
      </c>
    </row>
    <row r="9" spans="3:25" x14ac:dyDescent="0.2">
      <c r="C9" s="4" t="s">
        <v>7</v>
      </c>
      <c r="D9" s="47"/>
      <c r="E9" s="45"/>
      <c r="F9" s="45"/>
      <c r="G9" s="45"/>
      <c r="H9" s="45"/>
      <c r="I9" s="45"/>
      <c r="J9" s="45"/>
      <c r="K9" s="45">
        <v>0.16328200000000001</v>
      </c>
      <c r="L9" s="45">
        <v>0.133689</v>
      </c>
      <c r="M9" s="45">
        <v>0.16420899999999999</v>
      </c>
      <c r="N9" s="45">
        <v>0.19342100000000001</v>
      </c>
      <c r="O9" s="45">
        <v>0.23849200000000001</v>
      </c>
      <c r="P9" s="45">
        <v>0.207264</v>
      </c>
      <c r="Q9" s="45">
        <v>0.18709899999999999</v>
      </c>
      <c r="R9" s="45">
        <v>0.14197299999999999</v>
      </c>
      <c r="S9" s="45">
        <v>0.11663</v>
      </c>
      <c r="T9" s="45">
        <v>0.14279</v>
      </c>
      <c r="U9" s="45">
        <v>0.16938600000000001</v>
      </c>
      <c r="V9" s="45">
        <v>0.18104899999999999</v>
      </c>
      <c r="W9" s="45">
        <v>0.14916699999999999</v>
      </c>
      <c r="X9" s="45">
        <v>0.186445</v>
      </c>
      <c r="Y9" s="46">
        <v>0.30084</v>
      </c>
    </row>
    <row r="10" spans="3:25" x14ac:dyDescent="0.2">
      <c r="C10" s="4" t="s">
        <v>35</v>
      </c>
      <c r="D10" s="47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6"/>
    </row>
    <row r="11" spans="3:25" x14ac:dyDescent="0.2">
      <c r="C11" s="4" t="s">
        <v>8</v>
      </c>
      <c r="D11" s="47"/>
      <c r="E11" s="45"/>
      <c r="F11" s="45"/>
      <c r="G11" s="45"/>
      <c r="H11" s="45"/>
      <c r="I11" s="45"/>
      <c r="J11" s="45"/>
      <c r="K11" s="45">
        <v>0.10104299999999999</v>
      </c>
      <c r="L11" s="45">
        <v>9.2105000000000006E-2</v>
      </c>
      <c r="M11" s="45">
        <v>9.8373000000000002E-2</v>
      </c>
      <c r="N11" s="45">
        <v>9.8644999999999997E-2</v>
      </c>
      <c r="O11" s="45">
        <v>0.100498</v>
      </c>
      <c r="P11" s="45">
        <v>0.103823</v>
      </c>
      <c r="Q11" s="45">
        <v>9.7337000000000007E-2</v>
      </c>
      <c r="R11" s="45">
        <v>9.1232999999999995E-2</v>
      </c>
      <c r="S11" s="45">
        <v>9.4721E-2</v>
      </c>
      <c r="T11" s="45">
        <v>8.1967999999999999E-2</v>
      </c>
      <c r="U11" s="45">
        <v>0.81640999999999997</v>
      </c>
      <c r="V11" s="45">
        <v>0.71886000000000005</v>
      </c>
      <c r="W11" s="45">
        <v>6.6599000000000005E-2</v>
      </c>
      <c r="X11" s="45">
        <v>0.10551199999999999</v>
      </c>
      <c r="Y11" s="46">
        <v>0.20639199999999999</v>
      </c>
    </row>
    <row r="12" spans="3:25" x14ac:dyDescent="0.2">
      <c r="C12" s="4" t="s">
        <v>9</v>
      </c>
      <c r="D12" s="47"/>
      <c r="E12" s="45"/>
      <c r="F12" s="45"/>
      <c r="G12" s="45"/>
      <c r="H12" s="45"/>
      <c r="I12" s="45"/>
      <c r="J12" s="45"/>
      <c r="K12" s="45">
        <v>5.4608999999999998E-2</v>
      </c>
      <c r="L12" s="45">
        <v>6.0386000000000002E-2</v>
      </c>
      <c r="M12" s="45">
        <v>7.2867000000000001E-2</v>
      </c>
      <c r="N12" s="45">
        <v>7.7172000000000004E-2</v>
      </c>
      <c r="O12" s="45">
        <v>8.2459000000000005E-2</v>
      </c>
      <c r="P12" s="45">
        <v>9.7446000000000005E-2</v>
      </c>
      <c r="Q12" s="45">
        <v>9.1342000000000007E-2</v>
      </c>
      <c r="R12" s="45">
        <v>9.0469999999999995E-2</v>
      </c>
      <c r="S12" s="45">
        <v>8.7472999999999995E-2</v>
      </c>
      <c r="T12" s="45">
        <v>8.5782999999999998E-2</v>
      </c>
      <c r="U12" s="45">
        <v>8.8672000000000001E-2</v>
      </c>
      <c r="V12" s="45">
        <v>9.1232999999999995E-2</v>
      </c>
      <c r="W12" s="45">
        <v>8.2948999999999995E-2</v>
      </c>
      <c r="X12" s="45">
        <v>0.12529599999999999</v>
      </c>
      <c r="Y12" s="46">
        <v>0.22148799999999999</v>
      </c>
    </row>
    <row r="13" spans="3:25" x14ac:dyDescent="0.2">
      <c r="C13" s="4" t="s">
        <v>10</v>
      </c>
      <c r="D13" s="45">
        <v>4.5780000000000001E-2</v>
      </c>
      <c r="E13" s="45">
        <v>4.8613999999999997E-2</v>
      </c>
      <c r="F13" s="45">
        <v>6.4745999999999998E-2</v>
      </c>
      <c r="G13" s="45">
        <v>6.2784000000000006E-2</v>
      </c>
      <c r="H13" s="45">
        <v>6.1149000000000002E-2</v>
      </c>
      <c r="I13" s="45">
        <v>6.2784000000000006E-2</v>
      </c>
      <c r="J13" s="45">
        <v>6.1585000000000001E-2</v>
      </c>
      <c r="K13" s="45">
        <v>7.1612999999999996E-2</v>
      </c>
      <c r="L13" s="45">
        <v>7.4773999999999993E-2</v>
      </c>
      <c r="M13" s="45">
        <v>7.4992000000000003E-2</v>
      </c>
      <c r="N13" s="45">
        <v>8.2076999999999997E-2</v>
      </c>
      <c r="O13" s="45">
        <v>8.1750000000000003E-2</v>
      </c>
      <c r="P13" s="45">
        <v>8.1641000000000005E-2</v>
      </c>
      <c r="Q13" s="48">
        <v>7.9352000000000006E-2</v>
      </c>
      <c r="R13" s="48">
        <v>7.7063000000000006E-2</v>
      </c>
      <c r="S13" s="48">
        <v>7.5209999999999999E-2</v>
      </c>
      <c r="T13" s="48">
        <v>7.2703000000000004E-2</v>
      </c>
      <c r="U13" s="48">
        <v>7.5646000000000005E-2</v>
      </c>
      <c r="V13" s="48">
        <v>7.7281000000000002E-2</v>
      </c>
      <c r="W13" s="48">
        <v>7.9242999999999994E-2</v>
      </c>
      <c r="X13" s="45">
        <v>7.3683999999999999E-2</v>
      </c>
      <c r="Y13" s="46"/>
    </row>
    <row r="14" spans="3:25" x14ac:dyDescent="0.2">
      <c r="C14" s="4" t="s">
        <v>11</v>
      </c>
      <c r="D14" s="47"/>
      <c r="E14" s="45"/>
      <c r="F14" s="45"/>
      <c r="G14" s="45"/>
      <c r="H14" s="45"/>
      <c r="I14" s="45"/>
      <c r="J14" s="45"/>
      <c r="K14" s="45">
        <v>6.7961999999999995E-2</v>
      </c>
      <c r="L14" s="45">
        <v>7.4066000000000007E-2</v>
      </c>
      <c r="M14" s="45">
        <v>7.6027999999999998E-2</v>
      </c>
      <c r="N14" s="45">
        <v>8.1859000000000001E-2</v>
      </c>
      <c r="O14" s="45">
        <v>8.5565000000000002E-2</v>
      </c>
      <c r="P14" s="45">
        <v>8.8508000000000003E-2</v>
      </c>
      <c r="Q14" s="45">
        <v>9.2160000000000006E-2</v>
      </c>
      <c r="R14" s="45">
        <v>9.4884999999999997E-2</v>
      </c>
      <c r="S14" s="45">
        <v>8.6219000000000004E-2</v>
      </c>
      <c r="T14" s="45">
        <v>8.8943999999999995E-2</v>
      </c>
      <c r="U14" s="45">
        <v>8.5620000000000002E-2</v>
      </c>
      <c r="V14" s="45">
        <v>9.4884999999999997E-2</v>
      </c>
      <c r="W14" s="45">
        <v>9.2868000000000006E-2</v>
      </c>
      <c r="X14" s="45">
        <v>0.100498</v>
      </c>
      <c r="Y14" s="46">
        <v>0.13009200000000001</v>
      </c>
    </row>
    <row r="15" spans="3:25" x14ac:dyDescent="0.2">
      <c r="C15" s="4" t="s">
        <v>12</v>
      </c>
      <c r="D15" s="47"/>
      <c r="E15" s="45"/>
      <c r="F15" s="45"/>
      <c r="G15" s="45"/>
      <c r="H15" s="45"/>
      <c r="I15" s="45"/>
      <c r="J15" s="45"/>
      <c r="K15" s="45">
        <v>0.10714700000000001</v>
      </c>
      <c r="L15" s="45">
        <v>0.111998</v>
      </c>
      <c r="M15" s="45">
        <v>0.112979</v>
      </c>
      <c r="N15" s="45">
        <v>0.124969</v>
      </c>
      <c r="O15" s="45">
        <v>0.12709400000000001</v>
      </c>
      <c r="P15" s="45">
        <v>0.13930200000000001</v>
      </c>
      <c r="Q15" s="45">
        <v>0.14666000000000001</v>
      </c>
      <c r="R15" s="45">
        <v>0.142736</v>
      </c>
      <c r="S15" s="45">
        <v>0.13581399999999999</v>
      </c>
      <c r="T15" s="45">
        <v>0.13336200000000001</v>
      </c>
      <c r="U15" s="45">
        <v>0.12960099999999999</v>
      </c>
      <c r="V15" s="45">
        <v>0.14071900000000001</v>
      </c>
      <c r="W15" s="45">
        <v>0.165626</v>
      </c>
      <c r="X15" s="45">
        <v>0.171403</v>
      </c>
      <c r="Y15" s="46">
        <v>0.21418499999999999</v>
      </c>
    </row>
    <row r="16" spans="3:25" x14ac:dyDescent="0.2">
      <c r="C16" s="4" t="s">
        <v>13</v>
      </c>
      <c r="D16" s="47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>
        <v>0.12645200000000001</v>
      </c>
      <c r="W16" s="45">
        <v>0.120993</v>
      </c>
      <c r="X16" s="45">
        <v>0.118802</v>
      </c>
      <c r="Y16" s="46">
        <v>0.16059300000000001</v>
      </c>
    </row>
    <row r="17" spans="3:25" x14ac:dyDescent="0.2">
      <c r="C17" s="4" t="s">
        <v>14</v>
      </c>
      <c r="D17" s="47"/>
      <c r="E17" s="45"/>
      <c r="F17" s="45"/>
      <c r="G17" s="45"/>
      <c r="H17" s="45"/>
      <c r="I17" s="45"/>
      <c r="J17" s="45"/>
      <c r="K17" s="45">
        <v>8.6110000000000006E-2</v>
      </c>
      <c r="L17" s="45">
        <v>9.1342000000000007E-2</v>
      </c>
      <c r="M17" s="45">
        <v>9.5866000000000007E-2</v>
      </c>
      <c r="N17" s="45">
        <v>0.101752</v>
      </c>
      <c r="O17" s="45">
        <v>0.115922</v>
      </c>
      <c r="P17" s="45">
        <v>0.119464</v>
      </c>
      <c r="Q17" s="45">
        <v>0.115867</v>
      </c>
      <c r="R17" s="45">
        <v>0.106493</v>
      </c>
      <c r="S17" s="45">
        <v>0.102951</v>
      </c>
      <c r="T17" s="45">
        <v>0.10796500000000001</v>
      </c>
      <c r="U17" s="45">
        <v>9.8699999999999996E-2</v>
      </c>
      <c r="V17" s="45">
        <v>0.105403</v>
      </c>
      <c r="W17" s="45">
        <v>0.102242</v>
      </c>
      <c r="X17" s="45">
        <v>0.15532499999999999</v>
      </c>
      <c r="Y17" s="46">
        <v>0.23413200000000001</v>
      </c>
    </row>
    <row r="18" spans="3:25" x14ac:dyDescent="0.2">
      <c r="C18" s="4" t="s">
        <v>38</v>
      </c>
      <c r="D18" s="47"/>
      <c r="E18" s="45"/>
      <c r="F18" s="45"/>
      <c r="G18" s="45"/>
      <c r="H18" s="45"/>
      <c r="I18" s="45"/>
      <c r="J18" s="45"/>
      <c r="K18" s="45"/>
      <c r="L18" s="45"/>
      <c r="M18" s="45">
        <v>4.2599999999999999E-2</v>
      </c>
      <c r="N18" s="45">
        <v>4.7759999999999997E-2</v>
      </c>
      <c r="O18" s="45">
        <v>5.4600000000000003E-2</v>
      </c>
      <c r="P18" s="45">
        <v>6.0359999999999997E-2</v>
      </c>
      <c r="Q18" s="45">
        <v>6.2280000000000002E-2</v>
      </c>
      <c r="R18" s="45">
        <v>6.2520000000000006E-2</v>
      </c>
      <c r="S18" s="45">
        <v>6.5159999999999996E-2</v>
      </c>
      <c r="T18" s="45">
        <v>6.5759999999999999E-2</v>
      </c>
      <c r="U18" s="45">
        <v>6.7199999999999996E-2</v>
      </c>
      <c r="V18" s="45">
        <v>7.1999999999999995E-2</v>
      </c>
      <c r="W18" s="45">
        <v>7.3800000000000004E-2</v>
      </c>
      <c r="X18" s="45">
        <v>7.4279999999999999E-2</v>
      </c>
      <c r="Y18" s="46">
        <v>7.5480000000000005E-2</v>
      </c>
    </row>
    <row r="19" spans="3:25" x14ac:dyDescent="0.2">
      <c r="C19" s="4" t="s">
        <v>15</v>
      </c>
      <c r="D19" s="47"/>
      <c r="E19" s="45"/>
      <c r="F19" s="45"/>
      <c r="G19" s="45"/>
      <c r="H19" s="45"/>
      <c r="I19" s="45"/>
      <c r="J19" s="45"/>
      <c r="K19" s="45">
        <v>0.13799400000000001</v>
      </c>
      <c r="L19" s="45">
        <v>0.115213</v>
      </c>
      <c r="M19" s="45">
        <v>0.103986</v>
      </c>
      <c r="N19" s="45">
        <v>0.111071</v>
      </c>
      <c r="O19" s="45">
        <v>0.12894700000000001</v>
      </c>
      <c r="P19" s="45">
        <v>0.13112699999999999</v>
      </c>
      <c r="Q19" s="45">
        <v>0.12818399999999999</v>
      </c>
      <c r="R19" s="45">
        <v>0.129383</v>
      </c>
      <c r="S19" s="45">
        <v>0.11761099999999999</v>
      </c>
      <c r="T19" s="45">
        <v>0.117175</v>
      </c>
      <c r="U19" s="45">
        <v>0.12807499999999999</v>
      </c>
      <c r="V19" s="45">
        <v>0.12518699999999999</v>
      </c>
      <c r="W19" s="45">
        <v>0.12426</v>
      </c>
      <c r="X19" s="45">
        <v>0.162192</v>
      </c>
      <c r="Y19" s="46">
        <v>0.25271700000000002</v>
      </c>
    </row>
    <row r="20" spans="3:25" x14ac:dyDescent="0.2">
      <c r="C20" s="4" t="s">
        <v>16</v>
      </c>
      <c r="D20" s="47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6"/>
    </row>
    <row r="21" spans="3:25" x14ac:dyDescent="0.2">
      <c r="C21" s="4" t="s">
        <v>17</v>
      </c>
      <c r="D21" s="47"/>
      <c r="E21" s="45"/>
      <c r="F21" s="45"/>
      <c r="G21" s="45"/>
      <c r="H21" s="45"/>
      <c r="I21" s="45"/>
      <c r="J21" s="45"/>
      <c r="K21" s="45">
        <v>0.14388000000000001</v>
      </c>
      <c r="L21" s="45">
        <v>0.13952000000000001</v>
      </c>
      <c r="M21" s="45">
        <v>0.13750399999999999</v>
      </c>
      <c r="N21" s="45">
        <v>0.15385399999999999</v>
      </c>
      <c r="O21" s="45">
        <v>0.16578899999999999</v>
      </c>
      <c r="P21" s="45">
        <v>0.16622500000000001</v>
      </c>
      <c r="Q21" s="45">
        <v>0.168405</v>
      </c>
      <c r="R21" s="45">
        <v>0.156361</v>
      </c>
      <c r="S21" s="45">
        <v>0.151728</v>
      </c>
      <c r="T21" s="45">
        <v>0.14611499999999999</v>
      </c>
      <c r="U21" s="45">
        <v>0.13020100000000001</v>
      </c>
      <c r="V21" s="45">
        <v>0.15085599999999999</v>
      </c>
      <c r="W21" s="45">
        <v>0.13603199999999999</v>
      </c>
      <c r="X21" s="45">
        <v>0.16268299999999999</v>
      </c>
      <c r="Y21" s="46">
        <v>0.30323800000000001</v>
      </c>
    </row>
    <row r="22" spans="3:25" x14ac:dyDescent="0.2">
      <c r="C22" s="4" t="s">
        <v>18</v>
      </c>
      <c r="D22" s="47"/>
      <c r="E22" s="45"/>
      <c r="F22" s="45"/>
      <c r="G22" s="45"/>
      <c r="H22" s="45"/>
      <c r="I22" s="45"/>
      <c r="J22" s="45"/>
      <c r="K22" s="45">
        <v>7.2594000000000006E-2</v>
      </c>
      <c r="L22" s="45">
        <v>9.2105000000000006E-2</v>
      </c>
      <c r="M22" s="45">
        <v>9.3686000000000005E-2</v>
      </c>
      <c r="N22" s="45">
        <v>0.108292</v>
      </c>
      <c r="O22" s="45">
        <v>0.112815</v>
      </c>
      <c r="P22" s="45">
        <v>0.119246</v>
      </c>
      <c r="Q22" s="45">
        <v>0.121808</v>
      </c>
      <c r="R22" s="45">
        <v>0.118156</v>
      </c>
      <c r="S22" s="45">
        <v>0.11908299999999999</v>
      </c>
      <c r="T22" s="45">
        <v>0.11684799999999999</v>
      </c>
      <c r="U22" s="45">
        <v>9.7719E-2</v>
      </c>
      <c r="V22" s="45">
        <v>0.100117</v>
      </c>
      <c r="W22" s="45">
        <v>9.8318000000000003E-2</v>
      </c>
      <c r="X22" s="45">
        <v>0.113415</v>
      </c>
      <c r="Y22" s="46">
        <v>0.143008</v>
      </c>
    </row>
    <row r="23" spans="3:25" x14ac:dyDescent="0.2">
      <c r="C23" s="4" t="s">
        <v>19</v>
      </c>
      <c r="D23" s="47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6"/>
    </row>
    <row r="24" spans="3:25" x14ac:dyDescent="0.2">
      <c r="C24" s="4" t="s">
        <v>20</v>
      </c>
      <c r="D24" s="47"/>
      <c r="E24" s="45"/>
      <c r="F24" s="45"/>
      <c r="G24" s="45"/>
      <c r="H24" s="45"/>
      <c r="I24" s="45"/>
      <c r="J24" s="45"/>
      <c r="K24" s="45">
        <v>8.1696000000000005E-2</v>
      </c>
      <c r="L24" s="45">
        <v>8.3876000000000006E-2</v>
      </c>
      <c r="M24" s="45">
        <v>0.10333199999999999</v>
      </c>
      <c r="N24" s="45">
        <v>0.111834</v>
      </c>
      <c r="O24" s="45">
        <v>0.12578600000000001</v>
      </c>
      <c r="P24" s="45">
        <v>0.13619600000000001</v>
      </c>
      <c r="Q24" s="45">
        <v>0.127856</v>
      </c>
      <c r="R24" s="45">
        <v>9.9899000000000002E-2</v>
      </c>
      <c r="S24" s="45">
        <v>9.0198E-2</v>
      </c>
      <c r="T24" s="45">
        <v>8.2622000000000001E-2</v>
      </c>
      <c r="U24" s="45">
        <v>8.6600999999999997E-2</v>
      </c>
      <c r="V24" s="45">
        <v>9.1669E-2</v>
      </c>
      <c r="W24" s="45">
        <v>9.6084000000000003E-2</v>
      </c>
      <c r="X24" s="45">
        <v>0.115704</v>
      </c>
      <c r="Y24" s="46">
        <v>0.25745800000000002</v>
      </c>
    </row>
    <row r="25" spans="3:25" x14ac:dyDescent="0.2">
      <c r="C25" s="4" t="s">
        <v>21</v>
      </c>
      <c r="D25" s="47"/>
      <c r="E25" s="45"/>
      <c r="F25" s="45"/>
      <c r="G25" s="45"/>
      <c r="H25" s="45"/>
      <c r="I25" s="45"/>
      <c r="J25" s="45"/>
      <c r="K25" s="45">
        <v>0.106602</v>
      </c>
      <c r="L25" s="45">
        <v>9.8753999999999995E-2</v>
      </c>
      <c r="M25" s="45">
        <v>9.2323000000000002E-2</v>
      </c>
      <c r="N25" s="45">
        <v>8.8289999999999993E-2</v>
      </c>
      <c r="O25" s="45">
        <v>9.1342000000000007E-2</v>
      </c>
      <c r="P25" s="45">
        <v>8.7636000000000006E-2</v>
      </c>
      <c r="Q25" s="45">
        <v>8.6818999999999993E-2</v>
      </c>
      <c r="R25" s="45">
        <v>7.9461000000000004E-2</v>
      </c>
      <c r="S25" s="45">
        <v>7.2158E-2</v>
      </c>
      <c r="T25" s="45">
        <v>6.4800999999999997E-2</v>
      </c>
      <c r="U25" s="45">
        <v>6.8669999999999995E-2</v>
      </c>
      <c r="V25" s="45">
        <v>7.3630000000000001E-2</v>
      </c>
      <c r="W25" s="45">
        <v>7.6081999999999997E-2</v>
      </c>
      <c r="X25" s="45">
        <v>8.4857000000000002E-2</v>
      </c>
      <c r="Y25" s="46">
        <v>0.12545899999999999</v>
      </c>
    </row>
    <row r="26" spans="3:25" x14ac:dyDescent="0.2">
      <c r="C26" s="4" t="s">
        <v>22</v>
      </c>
      <c r="D26" s="47"/>
      <c r="E26" s="45"/>
      <c r="F26" s="45"/>
      <c r="G26" s="45"/>
      <c r="H26" s="45"/>
      <c r="I26" s="45"/>
      <c r="J26" s="45"/>
      <c r="K26" s="45">
        <v>0.129274</v>
      </c>
      <c r="L26" s="45">
        <v>0.13319800000000001</v>
      </c>
      <c r="M26" s="45">
        <v>0.17058499999999999</v>
      </c>
      <c r="N26" s="45">
        <v>0.17194799999999999</v>
      </c>
      <c r="O26" s="45">
        <v>0.17330999999999999</v>
      </c>
      <c r="P26" s="45">
        <v>0.17249300000000001</v>
      </c>
      <c r="Q26" s="45">
        <v>0.173038</v>
      </c>
      <c r="R26" s="45">
        <v>0.14715</v>
      </c>
      <c r="S26" s="45">
        <v>0.138158</v>
      </c>
      <c r="T26" s="45">
        <v>0.135378</v>
      </c>
      <c r="U26" s="45">
        <v>0.12818399999999999</v>
      </c>
      <c r="V26" s="45">
        <v>0.132326</v>
      </c>
      <c r="W26" s="45">
        <v>0.13036400000000001</v>
      </c>
      <c r="X26" s="45">
        <v>0.133961</v>
      </c>
      <c r="Y26" s="46">
        <v>0.124642</v>
      </c>
    </row>
    <row r="27" spans="3:25" x14ac:dyDescent="0.2">
      <c r="C27" s="4" t="s">
        <v>23</v>
      </c>
      <c r="D27" s="47"/>
      <c r="E27" s="45"/>
      <c r="F27" s="45"/>
      <c r="G27" s="45"/>
      <c r="H27" s="45"/>
      <c r="I27" s="45"/>
      <c r="J27" s="45"/>
      <c r="K27" s="45">
        <v>7.6790999999999998E-2</v>
      </c>
      <c r="L27" s="45">
        <v>7.4883000000000005E-2</v>
      </c>
      <c r="M27" s="45">
        <v>9.5102999999999993E-2</v>
      </c>
      <c r="N27" s="45">
        <v>9.5430000000000001E-2</v>
      </c>
      <c r="O27" s="45">
        <v>8.1313999999999997E-2</v>
      </c>
      <c r="P27" s="45">
        <v>8.4584000000000006E-2</v>
      </c>
      <c r="Q27" s="45">
        <v>0.104967</v>
      </c>
      <c r="R27" s="45">
        <v>0.114505</v>
      </c>
      <c r="S27" s="45">
        <v>0.109927</v>
      </c>
      <c r="T27" s="45">
        <v>9.7936999999999996E-2</v>
      </c>
      <c r="U27" s="45">
        <v>7.9896999999999996E-2</v>
      </c>
      <c r="V27" s="45">
        <v>8.5565000000000002E-2</v>
      </c>
      <c r="W27" s="45">
        <v>4.4363E-2</v>
      </c>
      <c r="X27" s="45">
        <v>9.7337000000000007E-2</v>
      </c>
      <c r="Y27" s="46">
        <v>0.182139</v>
      </c>
    </row>
    <row r="28" spans="3:25" x14ac:dyDescent="0.2">
      <c r="C28" s="4" t="s">
        <v>24</v>
      </c>
      <c r="D28" s="47"/>
      <c r="E28" s="45"/>
      <c r="F28" s="45"/>
      <c r="G28" s="45"/>
      <c r="H28" s="45"/>
      <c r="I28" s="45"/>
      <c r="J28" s="45"/>
      <c r="K28" s="45">
        <v>0.102896</v>
      </c>
      <c r="L28" s="45">
        <v>0.10682</v>
      </c>
      <c r="M28" s="45">
        <v>9.4175999999999996E-2</v>
      </c>
      <c r="N28" s="45">
        <v>9.2323000000000002E-2</v>
      </c>
      <c r="O28" s="45">
        <v>9.2160000000000006E-2</v>
      </c>
      <c r="P28" s="45">
        <v>9.3686000000000005E-2</v>
      </c>
      <c r="Q28" s="45">
        <v>8.8289999999999993E-2</v>
      </c>
      <c r="R28" s="45">
        <v>8.4203E-2</v>
      </c>
      <c r="S28" s="45">
        <v>7.9297999999999993E-2</v>
      </c>
      <c r="T28" s="45">
        <v>7.8261999999999998E-2</v>
      </c>
      <c r="U28" s="45">
        <v>7.8044000000000002E-2</v>
      </c>
      <c r="V28" s="45">
        <v>8.5782999999999998E-2</v>
      </c>
      <c r="W28" s="45">
        <v>9.4339999999999993E-2</v>
      </c>
      <c r="X28" s="45">
        <v>0.110417</v>
      </c>
      <c r="Y28" s="46">
        <v>0.18377399999999999</v>
      </c>
    </row>
    <row r="29" spans="3:25" x14ac:dyDescent="0.2">
      <c r="C29" s="4" t="s">
        <v>36</v>
      </c>
      <c r="D29" s="47"/>
      <c r="E29" s="45"/>
      <c r="F29" s="45"/>
      <c r="G29" s="45"/>
      <c r="H29" s="45"/>
      <c r="I29" s="45"/>
      <c r="J29" s="45"/>
      <c r="K29" s="45"/>
      <c r="L29" s="45"/>
      <c r="M29" s="45">
        <v>0.13614999999999999</v>
      </c>
      <c r="N29" s="45">
        <v>0.1411</v>
      </c>
      <c r="O29" s="45">
        <v>0.14735000000000001</v>
      </c>
      <c r="P29" s="45">
        <v>0.14585000000000001</v>
      </c>
      <c r="Q29" s="45">
        <v>0.14144999999999999</v>
      </c>
      <c r="R29" s="45">
        <v>0.1431</v>
      </c>
      <c r="S29" s="45">
        <v>0.13420000000000001</v>
      </c>
      <c r="T29" s="45">
        <v>0.1454</v>
      </c>
      <c r="U29" s="45">
        <v>0.14030000000000001</v>
      </c>
      <c r="V29" s="45">
        <v>0.13594999999999999</v>
      </c>
      <c r="W29" s="45">
        <v>0.14924999999999999</v>
      </c>
      <c r="X29" s="45">
        <v>0.15609999999999999</v>
      </c>
      <c r="Y29" s="46">
        <v>0.15340000000000001</v>
      </c>
    </row>
    <row r="30" spans="3:25" x14ac:dyDescent="0.2">
      <c r="C30" s="4" t="s">
        <v>25</v>
      </c>
      <c r="D30" s="47"/>
      <c r="E30" s="45"/>
      <c r="F30" s="45"/>
      <c r="G30" s="45"/>
      <c r="H30" s="45"/>
      <c r="I30" s="45"/>
      <c r="J30" s="45"/>
      <c r="K30" s="45">
        <v>8.6437E-2</v>
      </c>
      <c r="L30" s="45">
        <v>8.8998999999999995E-2</v>
      </c>
      <c r="M30" s="45">
        <v>8.7636000000000006E-2</v>
      </c>
      <c r="N30" s="45">
        <v>9.6246999999999999E-2</v>
      </c>
      <c r="O30" s="45">
        <v>0.11303299999999999</v>
      </c>
      <c r="P30" s="45">
        <v>0.11226999999999999</v>
      </c>
      <c r="Q30" s="45">
        <v>0.11096</v>
      </c>
      <c r="R30" s="45">
        <v>0.110526</v>
      </c>
      <c r="S30" s="45">
        <v>0.108346</v>
      </c>
      <c r="T30" s="45">
        <v>0.109981</v>
      </c>
      <c r="U30" s="45">
        <v>0.11303299999999999</v>
      </c>
      <c r="V30" s="45">
        <v>0.111998</v>
      </c>
      <c r="W30" s="45">
        <v>0.10714700000000001</v>
      </c>
      <c r="X30" s="45">
        <v>0.11979099999999999</v>
      </c>
      <c r="Y30" s="46">
        <v>0.14834900000000001</v>
      </c>
    </row>
    <row r="31" spans="3:25" x14ac:dyDescent="0.2">
      <c r="C31" s="4" t="s">
        <v>26</v>
      </c>
      <c r="D31" s="47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>
        <v>6.5000000000000002E-2</v>
      </c>
      <c r="Q31" s="45">
        <v>5.3999999999999999E-2</v>
      </c>
      <c r="R31" s="45">
        <v>5.1999999999999998E-2</v>
      </c>
      <c r="S31" s="45">
        <v>5.3999999999999999E-2</v>
      </c>
      <c r="T31" s="45">
        <v>5.8999999999999997E-2</v>
      </c>
      <c r="U31" s="45">
        <v>7.3999999999999996E-2</v>
      </c>
      <c r="V31" s="45">
        <v>5.6000000000000001E-2</v>
      </c>
      <c r="W31" s="45">
        <v>4.7E-2</v>
      </c>
      <c r="X31" s="45">
        <v>0.16200000000000001</v>
      </c>
      <c r="Y31" s="46">
        <v>0.26900000000000002</v>
      </c>
    </row>
    <row r="32" spans="3:25" x14ac:dyDescent="0.2">
      <c r="C32" s="4" t="s">
        <v>27</v>
      </c>
      <c r="D32" s="47"/>
      <c r="E32" s="45"/>
      <c r="F32" s="45"/>
      <c r="G32" s="45"/>
      <c r="H32" s="45"/>
      <c r="I32" s="45"/>
      <c r="J32" s="45"/>
      <c r="K32" s="45">
        <v>0.105948</v>
      </c>
      <c r="L32" s="45">
        <v>0.108401</v>
      </c>
      <c r="M32" s="45">
        <v>0.107692</v>
      </c>
      <c r="N32" s="45">
        <v>0.11455899999999999</v>
      </c>
      <c r="O32" s="45">
        <v>0.107583</v>
      </c>
      <c r="P32" s="45">
        <v>0.106548</v>
      </c>
      <c r="Q32" s="45">
        <v>8.8508000000000003E-2</v>
      </c>
      <c r="R32" s="45">
        <v>8.2948999999999995E-2</v>
      </c>
      <c r="S32" s="45">
        <v>7.5482999999999995E-2</v>
      </c>
      <c r="T32" s="45">
        <v>7.1123000000000006E-2</v>
      </c>
      <c r="U32" s="45">
        <v>7.4555999999999997E-2</v>
      </c>
      <c r="V32" s="45">
        <v>8.2839999999999997E-2</v>
      </c>
      <c r="W32" s="45">
        <v>8.7581999999999993E-2</v>
      </c>
      <c r="X32" s="45">
        <v>9.2977000000000004E-2</v>
      </c>
      <c r="Y32" s="46">
        <v>0.18993299999999999</v>
      </c>
    </row>
    <row r="33" spans="3:25" x14ac:dyDescent="0.2">
      <c r="C33" s="4" t="s">
        <v>28</v>
      </c>
      <c r="D33" s="47"/>
      <c r="E33" s="45"/>
      <c r="F33" s="45"/>
      <c r="G33" s="45"/>
      <c r="H33" s="45"/>
      <c r="I33" s="45"/>
      <c r="J33" s="45"/>
      <c r="K33" s="45"/>
      <c r="L33" s="45"/>
      <c r="M33" s="45">
        <v>0.113524</v>
      </c>
      <c r="N33" s="45">
        <v>0.118102</v>
      </c>
      <c r="O33" s="45">
        <v>0.115813</v>
      </c>
      <c r="P33" s="45">
        <v>0.14180899999999999</v>
      </c>
      <c r="Q33" s="45">
        <v>0.138321</v>
      </c>
      <c r="R33" s="45">
        <v>0.142899</v>
      </c>
      <c r="S33" s="45">
        <v>0.13586899999999999</v>
      </c>
      <c r="T33" s="45">
        <v>0.135542</v>
      </c>
      <c r="U33" s="45">
        <v>0.144425</v>
      </c>
      <c r="V33" s="45">
        <v>0.15145600000000001</v>
      </c>
      <c r="W33" s="45">
        <v>0.15848599999999999</v>
      </c>
      <c r="X33" s="45">
        <v>0.17102100000000001</v>
      </c>
      <c r="Y33" s="46">
        <v>0.31462899999999999</v>
      </c>
    </row>
    <row r="34" spans="3:25" x14ac:dyDescent="0.2">
      <c r="C34" s="4" t="s">
        <v>39</v>
      </c>
      <c r="D34" s="47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6"/>
    </row>
    <row r="35" spans="3:25" x14ac:dyDescent="0.2">
      <c r="C35" s="4" t="s">
        <v>29</v>
      </c>
      <c r="D35" s="47"/>
      <c r="E35" s="45"/>
      <c r="F35" s="45"/>
      <c r="G35" s="45"/>
      <c r="H35" s="45"/>
      <c r="I35" s="45"/>
      <c r="J35" s="45"/>
      <c r="K35" s="45">
        <v>0.121154</v>
      </c>
      <c r="L35" s="45">
        <v>0.136904</v>
      </c>
      <c r="M35" s="45">
        <v>0.117829</v>
      </c>
      <c r="N35" s="45">
        <v>0.12671299999999999</v>
      </c>
      <c r="O35" s="45">
        <v>0.13041900000000001</v>
      </c>
      <c r="P35" s="45">
        <v>0.12693099999999999</v>
      </c>
      <c r="Q35" s="45">
        <v>0.114832</v>
      </c>
      <c r="R35" s="45">
        <v>0.111943</v>
      </c>
      <c r="S35" s="45">
        <v>0.10851</v>
      </c>
      <c r="T35" s="45">
        <v>0.113306</v>
      </c>
      <c r="U35" s="48">
        <v>0.119355</v>
      </c>
      <c r="V35" s="48">
        <v>0.13036400000000001</v>
      </c>
      <c r="W35" s="45">
        <v>0.13336200000000001</v>
      </c>
      <c r="X35" s="45">
        <v>0.13886599999999999</v>
      </c>
      <c r="Y35" s="46">
        <v>0.25162699999999999</v>
      </c>
    </row>
    <row r="36" spans="3:25" x14ac:dyDescent="0.2">
      <c r="C36" s="4" t="s">
        <v>30</v>
      </c>
      <c r="D36" s="47"/>
      <c r="E36" s="45"/>
      <c r="F36" s="45"/>
      <c r="G36" s="45"/>
      <c r="H36" s="45"/>
      <c r="I36" s="45"/>
      <c r="J36" s="45"/>
      <c r="K36" s="45">
        <v>8.7691000000000005E-2</v>
      </c>
      <c r="L36" s="45">
        <v>9.2050999999999994E-2</v>
      </c>
      <c r="M36" s="45">
        <v>9.4667000000000001E-2</v>
      </c>
      <c r="N36" s="45">
        <v>9.4667000000000001E-2</v>
      </c>
      <c r="O36" s="45">
        <v>9.3904000000000001E-2</v>
      </c>
      <c r="P36" s="45">
        <v>9.3576999999999994E-2</v>
      </c>
      <c r="Q36" s="45">
        <v>8.3985000000000004E-2</v>
      </c>
      <c r="R36" s="45">
        <v>8.1750000000000003E-2</v>
      </c>
      <c r="S36" s="45">
        <v>7.9842999999999997E-2</v>
      </c>
      <c r="T36" s="45">
        <v>7.4610999999999997E-2</v>
      </c>
      <c r="U36" s="45">
        <v>8.0878000000000005E-2</v>
      </c>
      <c r="V36" s="45">
        <v>8.9597999999999997E-2</v>
      </c>
      <c r="W36" s="45">
        <v>9.3195E-2</v>
      </c>
      <c r="X36" s="45">
        <v>9.7446000000000005E-2</v>
      </c>
      <c r="Y36" s="46">
        <v>0.18987799999999999</v>
      </c>
    </row>
    <row r="37" spans="3:25" x14ac:dyDescent="0.2">
      <c r="C37" s="4" t="s">
        <v>31</v>
      </c>
      <c r="D37" s="47"/>
      <c r="E37" s="45"/>
      <c r="F37" s="45"/>
      <c r="G37" s="45"/>
      <c r="H37" s="45"/>
      <c r="I37" s="45"/>
      <c r="J37" s="45"/>
      <c r="K37" s="45">
        <v>9.6029000000000003E-2</v>
      </c>
      <c r="L37" s="45">
        <v>0.10714700000000001</v>
      </c>
      <c r="M37" s="45">
        <v>0.103114</v>
      </c>
      <c r="N37" s="45">
        <v>0.106166</v>
      </c>
      <c r="O37" s="45">
        <v>0.113469</v>
      </c>
      <c r="P37" s="45">
        <v>0.113306</v>
      </c>
      <c r="Q37" s="45">
        <v>0.109872</v>
      </c>
      <c r="R37" s="45">
        <v>0.107747</v>
      </c>
      <c r="S37" s="45">
        <v>9.8886299999999996E-2</v>
      </c>
      <c r="T37" s="45">
        <v>0.100716</v>
      </c>
      <c r="U37" s="45">
        <v>0.106711</v>
      </c>
      <c r="V37" s="45">
        <v>0.106875</v>
      </c>
      <c r="W37" s="45">
        <v>0.10044400000000001</v>
      </c>
      <c r="X37" s="45">
        <v>0.100989</v>
      </c>
      <c r="Y37" s="46"/>
    </row>
    <row r="38" spans="3:25" x14ac:dyDescent="0.2">
      <c r="C38" s="4" t="s">
        <v>32</v>
      </c>
      <c r="D38" s="47"/>
      <c r="E38" s="45"/>
      <c r="F38" s="45"/>
      <c r="G38" s="45"/>
      <c r="H38" s="45">
        <v>8.1000000000000003E-2</v>
      </c>
      <c r="I38" s="45">
        <v>8.8999999999999996E-2</v>
      </c>
      <c r="J38" s="45">
        <v>9.1300000000000006E-2</v>
      </c>
      <c r="K38" s="45">
        <v>9.74E-2</v>
      </c>
      <c r="L38" s="45">
        <v>9.8199999999999996E-2</v>
      </c>
      <c r="M38" s="45">
        <v>9.8299999999999998E-2</v>
      </c>
      <c r="N38" s="45">
        <v>9.9000000000000005E-2</v>
      </c>
      <c r="O38" s="45">
        <v>9.8400000000000001E-2</v>
      </c>
      <c r="P38" s="45">
        <v>0.1007</v>
      </c>
      <c r="Q38" s="45">
        <v>0.10440000000000001</v>
      </c>
      <c r="R38" s="45">
        <v>0.1041</v>
      </c>
      <c r="S38" s="45">
        <v>0.1027</v>
      </c>
      <c r="T38" s="45">
        <v>0.1048</v>
      </c>
      <c r="U38" s="45">
        <v>0.1053</v>
      </c>
      <c r="V38" s="45">
        <v>0.10539999999999999</v>
      </c>
      <c r="W38" s="45">
        <v>0.10589999999999999</v>
      </c>
      <c r="X38" s="45">
        <v>0.111</v>
      </c>
      <c r="Y38" s="46">
        <v>0.1249</v>
      </c>
    </row>
    <row r="39" spans="3:25" x14ac:dyDescent="0.2">
      <c r="C39" s="4" t="s">
        <v>33</v>
      </c>
      <c r="D39" s="47"/>
      <c r="E39" s="45"/>
      <c r="F39" s="45"/>
      <c r="G39" s="45"/>
      <c r="H39" s="45"/>
      <c r="I39" s="45"/>
      <c r="J39" s="45"/>
      <c r="K39" s="45">
        <v>7.1995000000000003E-2</v>
      </c>
      <c r="L39" s="45">
        <v>6.6599000000000005E-2</v>
      </c>
      <c r="M39" s="45">
        <v>8.2839999999999997E-2</v>
      </c>
      <c r="N39" s="45">
        <v>8.3276000000000003E-2</v>
      </c>
      <c r="O39" s="45">
        <v>7.6190999999999995E-2</v>
      </c>
      <c r="P39" s="45">
        <v>7.5373999999999997E-2</v>
      </c>
      <c r="Q39" s="45">
        <v>6.7034999999999997E-2</v>
      </c>
      <c r="R39" s="45">
        <v>5.8261E-2</v>
      </c>
      <c r="S39" s="45">
        <v>6.1312999999999999E-2</v>
      </c>
      <c r="T39" s="45">
        <v>6.0985999999999999E-2</v>
      </c>
      <c r="U39" s="45">
        <v>6.6708000000000003E-2</v>
      </c>
      <c r="V39" s="45">
        <v>6.9052000000000002E-2</v>
      </c>
      <c r="W39" s="45">
        <v>6.0222999999999999E-2</v>
      </c>
      <c r="X39" s="45">
        <v>8.2622000000000001E-2</v>
      </c>
      <c r="Y39" s="46">
        <v>0.13178100000000001</v>
      </c>
    </row>
    <row r="40" spans="3:25" ht="17" thickBot="1" x14ac:dyDescent="0.25">
      <c r="C40" s="5" t="s">
        <v>34</v>
      </c>
      <c r="D40" s="52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>
        <v>4.2999999999999997E-2</v>
      </c>
      <c r="X40" s="53">
        <v>0.124</v>
      </c>
      <c r="Y40" s="54">
        <v>0.29499999999999998</v>
      </c>
    </row>
    <row r="42" spans="3:25" x14ac:dyDescent="0.2">
      <c r="C42" s="127" t="s">
        <v>85</v>
      </c>
      <c r="K42" t="s">
        <v>94</v>
      </c>
    </row>
    <row r="43" spans="3:25" x14ac:dyDescent="0.2">
      <c r="C43" s="127" t="s">
        <v>53</v>
      </c>
      <c r="K43" t="s">
        <v>95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30DD8-7DBA-404A-8295-6787CE06E46C}">
  <dimension ref="C1:AW42"/>
  <sheetViews>
    <sheetView topLeftCell="A21" workbookViewId="0">
      <selection activeCell="E41" sqref="E41"/>
    </sheetView>
  </sheetViews>
  <sheetFormatPr baseColWidth="10" defaultRowHeight="16" x14ac:dyDescent="0.2"/>
  <cols>
    <col min="3" max="3" width="16" customWidth="1"/>
    <col min="4" max="25" width="20.83203125" customWidth="1"/>
    <col min="27" max="27" width="16.5" customWidth="1"/>
  </cols>
  <sheetData>
    <row r="1" spans="3:49" ht="17" thickBot="1" x14ac:dyDescent="0.25"/>
    <row r="2" spans="3:49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Y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  <c r="Y2" s="2">
        <f t="shared" si="0"/>
        <v>2022</v>
      </c>
      <c r="AA2" s="101" t="s">
        <v>0</v>
      </c>
      <c r="AB2" s="101">
        <v>2001</v>
      </c>
      <c r="AC2" s="101">
        <v>2002</v>
      </c>
      <c r="AD2" s="101">
        <v>2003</v>
      </c>
      <c r="AE2" s="101">
        <v>2004</v>
      </c>
      <c r="AF2" s="101">
        <v>2005</v>
      </c>
      <c r="AG2" s="101">
        <v>2006</v>
      </c>
      <c r="AH2" s="101">
        <v>2007</v>
      </c>
      <c r="AI2" s="101">
        <v>2008</v>
      </c>
      <c r="AJ2" s="101">
        <v>2009</v>
      </c>
      <c r="AK2" s="101">
        <v>2010</v>
      </c>
      <c r="AL2" s="101">
        <v>2011</v>
      </c>
      <c r="AM2" s="101">
        <v>2012</v>
      </c>
      <c r="AN2" s="101">
        <v>2013</v>
      </c>
      <c r="AO2" s="101">
        <v>2014</v>
      </c>
      <c r="AP2" s="101">
        <v>2015</v>
      </c>
      <c r="AQ2" s="101">
        <v>2016</v>
      </c>
      <c r="AR2" s="101">
        <v>2017</v>
      </c>
      <c r="AS2" s="101">
        <v>2018</v>
      </c>
      <c r="AT2" s="101">
        <v>2019</v>
      </c>
      <c r="AU2" s="101">
        <v>2020</v>
      </c>
      <c r="AV2" s="101">
        <v>2021</v>
      </c>
      <c r="AW2" s="101">
        <v>2022</v>
      </c>
    </row>
    <row r="3" spans="3:49" x14ac:dyDescent="0.2">
      <c r="C3" s="3" t="s">
        <v>1</v>
      </c>
      <c r="D3" s="14">
        <v>84096722017.041946</v>
      </c>
      <c r="E3" s="15">
        <v>82033782309.572281</v>
      </c>
      <c r="F3" s="15">
        <v>89138031450.203842</v>
      </c>
      <c r="G3" s="15">
        <v>105490823730.26036</v>
      </c>
      <c r="H3" s="15">
        <v>126785667301.888</v>
      </c>
      <c r="I3" s="15">
        <v>148587374344.67557</v>
      </c>
      <c r="J3" s="15">
        <v>172570464002.51236</v>
      </c>
      <c r="K3" s="15">
        <v>212794797279.0285</v>
      </c>
      <c r="L3" s="15">
        <v>213717313259.64737</v>
      </c>
      <c r="M3" s="15">
        <v>227427026265.25974</v>
      </c>
      <c r="N3" s="15">
        <v>299822629830.72443</v>
      </c>
      <c r="O3" s="15">
        <v>332611506740.82916</v>
      </c>
      <c r="P3" s="15">
        <v>315052050257.96863</v>
      </c>
      <c r="Q3" s="15">
        <v>309614630756.27924</v>
      </c>
      <c r="R3" s="15">
        <v>271139524648.25351</v>
      </c>
      <c r="S3" s="15">
        <v>232606961291.86295</v>
      </c>
      <c r="T3" s="15">
        <v>281677500416.68268</v>
      </c>
      <c r="U3" s="15">
        <v>312447679285.64789</v>
      </c>
      <c r="V3" s="15">
        <v>336280198453.87921</v>
      </c>
      <c r="W3" s="15">
        <v>318857503698.67358</v>
      </c>
      <c r="X3" s="15">
        <v>342626032843.50934</v>
      </c>
      <c r="Y3" s="16">
        <v>430470188137.65564</v>
      </c>
      <c r="AA3" s="44" t="s">
        <v>1</v>
      </c>
      <c r="AB3" s="16">
        <v>84.096722017041941</v>
      </c>
      <c r="AC3" s="16">
        <v>82.033782309572274</v>
      </c>
      <c r="AD3" s="16">
        <v>89.13803145020384</v>
      </c>
      <c r="AE3" s="16">
        <v>105.49082373026036</v>
      </c>
      <c r="AF3" s="16">
        <v>126.785667301888</v>
      </c>
      <c r="AG3" s="16">
        <v>148.58737434467557</v>
      </c>
      <c r="AH3" s="16">
        <v>172.57046400251235</v>
      </c>
      <c r="AI3" s="16">
        <v>212.7947972790285</v>
      </c>
      <c r="AJ3" s="16">
        <v>213.71731325964737</v>
      </c>
      <c r="AK3" s="16">
        <v>227.42702626525974</v>
      </c>
      <c r="AL3" s="16">
        <v>299.82262983072445</v>
      </c>
      <c r="AM3" s="16">
        <v>332.61150674082916</v>
      </c>
      <c r="AN3" s="16">
        <v>315.05205025796863</v>
      </c>
      <c r="AO3" s="16">
        <v>309.61463075627921</v>
      </c>
      <c r="AP3" s="16">
        <v>271.13952464825348</v>
      </c>
      <c r="AQ3" s="16">
        <v>232.60696129186294</v>
      </c>
      <c r="AR3" s="16">
        <v>281.67750041668268</v>
      </c>
      <c r="AS3" s="16">
        <v>312.44767928564789</v>
      </c>
      <c r="AT3" s="16">
        <v>336.28019845387922</v>
      </c>
      <c r="AU3" s="16">
        <v>318.85750369867361</v>
      </c>
      <c r="AV3" s="16">
        <v>342.62603284350934</v>
      </c>
      <c r="AW3" s="16">
        <v>430.47018813765561</v>
      </c>
    </row>
    <row r="4" spans="3:49" x14ac:dyDescent="0.2">
      <c r="C4" s="4" t="s">
        <v>2</v>
      </c>
      <c r="D4" s="17">
        <v>88123586542.165466</v>
      </c>
      <c r="E4" s="6">
        <v>97162437618.482529</v>
      </c>
      <c r="F4" s="6">
        <v>116896445115.8978</v>
      </c>
      <c r="G4" s="6">
        <v>141284763656.04669</v>
      </c>
      <c r="H4" s="6">
        <v>153683280004.98047</v>
      </c>
      <c r="I4" s="6">
        <v>170970396756.21155</v>
      </c>
      <c r="J4" s="6">
        <v>204559320050.00458</v>
      </c>
      <c r="K4" s="6">
        <v>230062733001.00775</v>
      </c>
      <c r="L4" s="6">
        <v>181624745272.72644</v>
      </c>
      <c r="M4" s="6">
        <v>201088694407.16705</v>
      </c>
      <c r="N4" s="6">
        <v>232888437032.78256</v>
      </c>
      <c r="O4" s="6">
        <v>220969210537.82819</v>
      </c>
      <c r="P4" s="6">
        <v>229899623200.70654</v>
      </c>
      <c r="Q4" s="6">
        <v>236280892259.34427</v>
      </c>
      <c r="R4" s="6">
        <v>202784894360.50772</v>
      </c>
      <c r="S4" s="6">
        <v>207444081442.65811</v>
      </c>
      <c r="T4" s="6">
        <v>225534464183.70627</v>
      </c>
      <c r="U4" s="6">
        <v>252348201943.93707</v>
      </c>
      <c r="V4" s="6">
        <v>247910305740.15646</v>
      </c>
      <c r="W4" s="6">
        <v>224419959324.06287</v>
      </c>
      <c r="X4" s="6">
        <v>268174561561.77863</v>
      </c>
      <c r="Y4" s="7">
        <v>292375700457.14124</v>
      </c>
      <c r="AA4" s="4" t="s">
        <v>2</v>
      </c>
      <c r="AB4" s="7">
        <v>88.123586542165469</v>
      </c>
      <c r="AC4" s="7">
        <v>97.162437618482528</v>
      </c>
      <c r="AD4" s="7">
        <v>116.89644511589779</v>
      </c>
      <c r="AE4" s="7">
        <v>141.28476365604669</v>
      </c>
      <c r="AF4" s="7">
        <v>153.68328000498047</v>
      </c>
      <c r="AG4" s="7">
        <v>170.97039675621156</v>
      </c>
      <c r="AH4" s="7">
        <v>204.55932005000457</v>
      </c>
      <c r="AI4" s="7">
        <v>230.06273300100776</v>
      </c>
      <c r="AJ4" s="7">
        <v>181.62474527272644</v>
      </c>
      <c r="AK4" s="7">
        <v>201.08869440716705</v>
      </c>
      <c r="AL4" s="7">
        <v>232.88843703278258</v>
      </c>
      <c r="AM4" s="7">
        <v>220.96921053782819</v>
      </c>
      <c r="AN4" s="7">
        <v>229.89962320070654</v>
      </c>
      <c r="AO4" s="7">
        <v>236.28089225934426</v>
      </c>
      <c r="AP4" s="7">
        <v>202.78489436050771</v>
      </c>
      <c r="AQ4" s="7">
        <v>207.4440814426581</v>
      </c>
      <c r="AR4" s="7">
        <v>225.53446418370626</v>
      </c>
      <c r="AS4" s="7">
        <v>252.34820194393708</v>
      </c>
      <c r="AT4" s="7">
        <v>247.91030574015647</v>
      </c>
      <c r="AU4" s="7">
        <v>224.41995932406286</v>
      </c>
      <c r="AV4" s="7">
        <v>268.1745615617786</v>
      </c>
      <c r="AW4" s="7">
        <v>292.37570045714125</v>
      </c>
    </row>
    <row r="5" spans="3:49" x14ac:dyDescent="0.2">
      <c r="C5" s="4" t="s">
        <v>3</v>
      </c>
      <c r="D5" s="17">
        <v>169538549671.10257</v>
      </c>
      <c r="E5" s="6">
        <v>183016456470.23563</v>
      </c>
      <c r="F5" s="6">
        <v>219593071857.72504</v>
      </c>
      <c r="G5" s="6">
        <v>261796408380.92734</v>
      </c>
      <c r="H5" s="6">
        <v>286519836951.90649</v>
      </c>
      <c r="I5" s="6">
        <v>313563958756.94073</v>
      </c>
      <c r="J5" s="6">
        <v>368740547135.76587</v>
      </c>
      <c r="K5" s="6">
        <v>418418164815.62488</v>
      </c>
      <c r="L5" s="6">
        <v>332643194053.63257</v>
      </c>
      <c r="M5" s="6">
        <v>365158050100.00073</v>
      </c>
      <c r="N5" s="6">
        <v>422313795109.92303</v>
      </c>
      <c r="O5" s="6">
        <v>398929195236.79694</v>
      </c>
      <c r="P5" s="6">
        <v>413907322862.55017</v>
      </c>
      <c r="Q5" s="6">
        <v>427246782185.84161</v>
      </c>
      <c r="R5" s="6">
        <v>359721498493.00763</v>
      </c>
      <c r="S5" s="6">
        <v>378134817583.30835</v>
      </c>
      <c r="T5" s="6">
        <v>418211812445.41248</v>
      </c>
      <c r="U5" s="6">
        <v>451370851760.39185</v>
      </c>
      <c r="V5" s="6">
        <v>441538322416.46985</v>
      </c>
      <c r="W5" s="6">
        <v>413810111778.0556</v>
      </c>
      <c r="X5" s="6">
        <v>528203425024.4101</v>
      </c>
      <c r="Y5" s="7">
        <v>558531627117.31738</v>
      </c>
      <c r="AA5" s="4" t="s">
        <v>3</v>
      </c>
      <c r="AB5" s="7">
        <v>169.53854967110257</v>
      </c>
      <c r="AC5" s="7">
        <v>183.01645647023562</v>
      </c>
      <c r="AD5" s="7">
        <v>219.59307185772505</v>
      </c>
      <c r="AE5" s="7">
        <v>261.79640838092735</v>
      </c>
      <c r="AF5" s="7">
        <v>286.51983695190648</v>
      </c>
      <c r="AG5" s="7">
        <v>313.56395875694074</v>
      </c>
      <c r="AH5" s="7">
        <v>368.74054713576589</v>
      </c>
      <c r="AI5" s="7">
        <v>418.41816481562489</v>
      </c>
      <c r="AJ5" s="7">
        <v>332.64319405363256</v>
      </c>
      <c r="AK5" s="7">
        <v>365.15805010000071</v>
      </c>
      <c r="AL5" s="7">
        <v>422.31379510992303</v>
      </c>
      <c r="AM5" s="7">
        <v>398.92919523679694</v>
      </c>
      <c r="AN5" s="7">
        <v>413.90732286255019</v>
      </c>
      <c r="AO5" s="7">
        <v>427.2467821858416</v>
      </c>
      <c r="AP5" s="7">
        <v>359.72149849300763</v>
      </c>
      <c r="AQ5" s="7">
        <v>378.13481758330835</v>
      </c>
      <c r="AR5" s="7">
        <v>418.21181244541248</v>
      </c>
      <c r="AS5" s="7">
        <v>451.37085176039187</v>
      </c>
      <c r="AT5" s="7">
        <v>441.53832241646984</v>
      </c>
      <c r="AU5" s="7">
        <v>413.81011177805561</v>
      </c>
      <c r="AV5" s="7">
        <v>528.20342502441008</v>
      </c>
      <c r="AW5" s="7">
        <v>558.53162711731738</v>
      </c>
    </row>
    <row r="6" spans="3:49" x14ac:dyDescent="0.2">
      <c r="C6" s="4" t="s">
        <v>4</v>
      </c>
      <c r="D6" s="17">
        <v>4947372829.6870794</v>
      </c>
      <c r="E6" s="6">
        <v>5519181983.4133778</v>
      </c>
      <c r="F6" s="6">
        <v>7277448747.6784811</v>
      </c>
      <c r="G6" s="6">
        <v>10713332855.059555</v>
      </c>
      <c r="H6" s="6">
        <v>12703010482.595816</v>
      </c>
      <c r="I6" s="6">
        <v>16151246707.587605</v>
      </c>
      <c r="J6" s="6">
        <v>23262813855.843246</v>
      </c>
      <c r="K6" s="6">
        <v>28590187694.868885</v>
      </c>
      <c r="L6" s="6">
        <v>21963850651.03093</v>
      </c>
      <c r="M6" s="6">
        <v>25430233172.913982</v>
      </c>
      <c r="N6" s="6">
        <v>33942571347.235073</v>
      </c>
      <c r="O6" s="6">
        <v>32760867108.979832</v>
      </c>
      <c r="P6" s="6">
        <v>36060911930.46785</v>
      </c>
      <c r="Q6" s="6">
        <v>36920739709.278633</v>
      </c>
      <c r="R6" s="6">
        <v>32421689925.119129</v>
      </c>
      <c r="S6" s="6">
        <v>34473444450.732925</v>
      </c>
      <c r="T6" s="6">
        <v>39745419626.86998</v>
      </c>
      <c r="U6" s="6">
        <v>43611497494.112679</v>
      </c>
      <c r="V6" s="6">
        <v>44046291568.885582</v>
      </c>
      <c r="W6" s="6">
        <v>39498545815.569702</v>
      </c>
      <c r="X6" s="6">
        <v>51602387978.472519</v>
      </c>
      <c r="Y6" s="7">
        <v>62514132120.167976</v>
      </c>
      <c r="AA6" s="4" t="s">
        <v>4</v>
      </c>
      <c r="AB6" s="7">
        <v>4.9473728296870796</v>
      </c>
      <c r="AC6" s="7">
        <v>5.519181983413378</v>
      </c>
      <c r="AD6" s="7">
        <v>7.2774487476784815</v>
      </c>
      <c r="AE6" s="7">
        <v>10.713332855059555</v>
      </c>
      <c r="AF6" s="7">
        <v>12.703010482595815</v>
      </c>
      <c r="AG6" s="7">
        <v>16.151246707587603</v>
      </c>
      <c r="AH6" s="7">
        <v>23.262813855843248</v>
      </c>
      <c r="AI6" s="7">
        <v>28.590187694868884</v>
      </c>
      <c r="AJ6" s="7">
        <v>21.963850651030931</v>
      </c>
      <c r="AK6" s="7">
        <v>25.430233172913983</v>
      </c>
      <c r="AL6" s="7">
        <v>33.942571347235074</v>
      </c>
      <c r="AM6" s="7">
        <v>32.760867108979831</v>
      </c>
      <c r="AN6" s="7">
        <v>36.060911930467853</v>
      </c>
      <c r="AO6" s="7">
        <v>36.920739709278635</v>
      </c>
      <c r="AP6" s="7">
        <v>32.421689925119132</v>
      </c>
      <c r="AQ6" s="7">
        <v>34.473444450732927</v>
      </c>
      <c r="AR6" s="7">
        <v>39.745419626869982</v>
      </c>
      <c r="AS6" s="7">
        <v>43.611497494112676</v>
      </c>
      <c r="AT6" s="7">
        <v>44.046291568885579</v>
      </c>
      <c r="AU6" s="7">
        <v>39.498545815569699</v>
      </c>
      <c r="AV6" s="7">
        <v>51.602387978472521</v>
      </c>
      <c r="AW6" s="7">
        <v>62.514132120167979</v>
      </c>
    </row>
    <row r="7" spans="3:49" x14ac:dyDescent="0.2">
      <c r="C7" s="4" t="s">
        <v>5</v>
      </c>
      <c r="D7" s="17">
        <v>310667613636.36365</v>
      </c>
      <c r="E7" s="6">
        <v>304705919836.86993</v>
      </c>
      <c r="F7" s="6">
        <v>330149882235.38647</v>
      </c>
      <c r="G7" s="6">
        <v>383240584166.02612</v>
      </c>
      <c r="H7" s="6">
        <v>432369202838.75226</v>
      </c>
      <c r="I7" s="6">
        <v>467052186177.71509</v>
      </c>
      <c r="J7" s="6">
        <v>502770691741.92346</v>
      </c>
      <c r="K7" s="6">
        <v>534150890346.76666</v>
      </c>
      <c r="L7" s="6">
        <v>391985828011.54755</v>
      </c>
      <c r="M7" s="6">
        <v>471736717163.27606</v>
      </c>
      <c r="N7" s="6">
        <v>550163771962.44019</v>
      </c>
      <c r="O7" s="6">
        <v>554964544782.68994</v>
      </c>
      <c r="P7" s="6">
        <v>560108797442.9978</v>
      </c>
      <c r="Q7" s="6">
        <v>573083180253.85168</v>
      </c>
      <c r="R7" s="6">
        <v>495747450357.72815</v>
      </c>
      <c r="S7" s="6">
        <v>481357649980.23651</v>
      </c>
      <c r="T7" s="6">
        <v>518766780219.70966</v>
      </c>
      <c r="U7" s="6">
        <v>557719627178.03125</v>
      </c>
      <c r="V7" s="6">
        <v>564142104614.77905</v>
      </c>
      <c r="W7" s="6">
        <v>487990676642.93359</v>
      </c>
      <c r="X7" s="6">
        <v>626659601646.07898</v>
      </c>
      <c r="Y7" s="7">
        <v>731555074343.76489</v>
      </c>
      <c r="AA7" s="4" t="s">
        <v>5</v>
      </c>
      <c r="AB7" s="7">
        <v>310.66761363636363</v>
      </c>
      <c r="AC7" s="7">
        <v>304.70591983686995</v>
      </c>
      <c r="AD7" s="7">
        <v>330.14988223538649</v>
      </c>
      <c r="AE7" s="7">
        <v>383.24058416602611</v>
      </c>
      <c r="AF7" s="7">
        <v>432.36920283875224</v>
      </c>
      <c r="AG7" s="7">
        <v>467.0521861777151</v>
      </c>
      <c r="AH7" s="7">
        <v>502.77069174192349</v>
      </c>
      <c r="AI7" s="7">
        <v>534.15089034676669</v>
      </c>
      <c r="AJ7" s="7">
        <v>391.98582801154754</v>
      </c>
      <c r="AK7" s="7">
        <v>471.73671716327607</v>
      </c>
      <c r="AL7" s="7">
        <v>550.16377196244014</v>
      </c>
      <c r="AM7" s="7">
        <v>554.96454478268993</v>
      </c>
      <c r="AN7" s="7">
        <v>560.1087974429978</v>
      </c>
      <c r="AO7" s="7">
        <v>573.08318025385165</v>
      </c>
      <c r="AP7" s="7">
        <v>495.74745035772816</v>
      </c>
      <c r="AQ7" s="7">
        <v>481.35764998023649</v>
      </c>
      <c r="AR7" s="7">
        <v>518.76678021970963</v>
      </c>
      <c r="AS7" s="7">
        <v>557.71962717803126</v>
      </c>
      <c r="AT7" s="7">
        <v>564.1421046147791</v>
      </c>
      <c r="AU7" s="7">
        <v>487.99067664293358</v>
      </c>
      <c r="AV7" s="7">
        <v>626.65960164607895</v>
      </c>
      <c r="AW7" s="7">
        <v>731.55507434376489</v>
      </c>
    </row>
    <row r="8" spans="3:49" x14ac:dyDescent="0.2">
      <c r="C8" s="4" t="s">
        <v>6</v>
      </c>
      <c r="D8" s="17">
        <v>272061062327.9971</v>
      </c>
      <c r="E8" s="6">
        <v>333004040919.07208</v>
      </c>
      <c r="F8" s="6">
        <v>447956251319.21844</v>
      </c>
      <c r="G8" s="6">
        <v>607356860744.08203</v>
      </c>
      <c r="H8" s="6">
        <v>773337401021.28821</v>
      </c>
      <c r="I8" s="6">
        <v>991726661343.52209</v>
      </c>
      <c r="J8" s="6">
        <v>1258051504103.9224</v>
      </c>
      <c r="K8" s="6">
        <v>1497878483247.8086</v>
      </c>
      <c r="L8" s="6">
        <v>1262661203708.0044</v>
      </c>
      <c r="M8" s="6">
        <v>1654823329619.5469</v>
      </c>
      <c r="N8" s="6">
        <v>2006308960930.0435</v>
      </c>
      <c r="O8" s="6">
        <v>2175069254743.0562</v>
      </c>
      <c r="P8" s="6">
        <v>2354264539544.6367</v>
      </c>
      <c r="Q8" s="6">
        <v>2462825804916.2729</v>
      </c>
      <c r="R8" s="6">
        <v>2362097053242.4863</v>
      </c>
      <c r="S8" s="6">
        <v>2199974853555.0874</v>
      </c>
      <c r="T8" s="6">
        <v>2424216052068.7612</v>
      </c>
      <c r="U8" s="6">
        <v>2655609176117.6802</v>
      </c>
      <c r="V8" s="6">
        <v>2628941104614.1753</v>
      </c>
      <c r="W8" s="6">
        <v>2729884575149.3999</v>
      </c>
      <c r="X8" s="6">
        <v>3554107781003.958</v>
      </c>
      <c r="Y8" s="7">
        <v>3714245280576.7656</v>
      </c>
      <c r="AA8" s="4" t="s">
        <v>6</v>
      </c>
      <c r="AB8" s="7">
        <v>272.06106232799709</v>
      </c>
      <c r="AC8" s="7">
        <v>333.00404091907211</v>
      </c>
      <c r="AD8" s="7">
        <v>447.95625131921844</v>
      </c>
      <c r="AE8" s="7">
        <v>607.35686074408204</v>
      </c>
      <c r="AF8" s="7">
        <v>773.3374010212882</v>
      </c>
      <c r="AG8" s="7">
        <v>991.7266613435221</v>
      </c>
      <c r="AH8" s="7">
        <v>1258.0515041039223</v>
      </c>
      <c r="AI8" s="7">
        <v>1497.8784832478086</v>
      </c>
      <c r="AJ8" s="7">
        <v>1262.6612037080045</v>
      </c>
      <c r="AK8" s="7">
        <v>1654.8233296195469</v>
      </c>
      <c r="AL8" s="7">
        <v>2006.3089609300434</v>
      </c>
      <c r="AM8" s="7">
        <v>2175.0692547430563</v>
      </c>
      <c r="AN8" s="7">
        <v>2354.2645395446366</v>
      </c>
      <c r="AO8" s="7">
        <v>2462.8258049162728</v>
      </c>
      <c r="AP8" s="7">
        <v>2362.0970532424863</v>
      </c>
      <c r="AQ8" s="7">
        <v>2199.9748535550875</v>
      </c>
      <c r="AR8" s="7">
        <v>2424.2160520687612</v>
      </c>
      <c r="AS8" s="7">
        <v>2655.6091761176804</v>
      </c>
      <c r="AT8" s="7">
        <v>2628.9411046141754</v>
      </c>
      <c r="AU8" s="7">
        <v>2729.8845751494</v>
      </c>
      <c r="AV8" s="7">
        <v>3554.1077810039578</v>
      </c>
      <c r="AW8" s="7">
        <v>3714.2452805767657</v>
      </c>
    </row>
    <row r="9" spans="3:49" x14ac:dyDescent="0.2">
      <c r="C9" s="4" t="s">
        <v>7</v>
      </c>
      <c r="D9" s="17">
        <v>7092287795.9927139</v>
      </c>
      <c r="E9" s="6">
        <v>7126828846.1538458</v>
      </c>
      <c r="F9" s="6">
        <v>8402847112.1177807</v>
      </c>
      <c r="G9" s="6">
        <v>9853627500</v>
      </c>
      <c r="H9" s="6">
        <v>10265955726.899639</v>
      </c>
      <c r="I9" s="6">
        <v>10726039392.798897</v>
      </c>
      <c r="J9" s="6">
        <v>12765499589.378592</v>
      </c>
      <c r="K9" s="6">
        <v>13945071041.453054</v>
      </c>
      <c r="L9" s="6">
        <v>12641150319.533203</v>
      </c>
      <c r="M9" s="6">
        <v>12986277506.963327</v>
      </c>
      <c r="N9" s="6">
        <v>14775537503.445089</v>
      </c>
      <c r="O9" s="6">
        <v>13845817626.789391</v>
      </c>
      <c r="P9" s="6">
        <v>14686487060.807896</v>
      </c>
      <c r="Q9" s="6">
        <v>15317889064.841484</v>
      </c>
      <c r="R9" s="6">
        <v>13939939819.992544</v>
      </c>
      <c r="S9" s="6">
        <v>14834399466.02968</v>
      </c>
      <c r="T9" s="6">
        <v>16942940965.153873</v>
      </c>
      <c r="U9" s="6">
        <v>19189598629.148544</v>
      </c>
      <c r="V9" s="6">
        <v>19846297225.045788</v>
      </c>
      <c r="W9" s="6">
        <v>20353931326.570007</v>
      </c>
      <c r="X9" s="6">
        <v>26360408234.71249</v>
      </c>
      <c r="Y9" s="7">
        <v>27799028878.798344</v>
      </c>
      <c r="AA9" s="4" t="s">
        <v>7</v>
      </c>
      <c r="AB9" s="7">
        <v>7.0922877959927142</v>
      </c>
      <c r="AC9" s="7">
        <v>7.1268288461538454</v>
      </c>
      <c r="AD9" s="7">
        <v>8.4028471121177812</v>
      </c>
      <c r="AE9" s="7">
        <v>9.8536275</v>
      </c>
      <c r="AF9" s="7">
        <v>10.265955726899639</v>
      </c>
      <c r="AG9" s="7">
        <v>10.726039392798898</v>
      </c>
      <c r="AH9" s="7">
        <v>12.765499589378592</v>
      </c>
      <c r="AI9" s="7">
        <v>13.945071041453055</v>
      </c>
      <c r="AJ9" s="7">
        <v>12.641150319533203</v>
      </c>
      <c r="AK9" s="7">
        <v>12.986277506963328</v>
      </c>
      <c r="AL9" s="7">
        <v>14.77553750344509</v>
      </c>
      <c r="AM9" s="7">
        <v>13.84581762678939</v>
      </c>
      <c r="AN9" s="7">
        <v>14.686487060807895</v>
      </c>
      <c r="AO9" s="7">
        <v>15.317889064841484</v>
      </c>
      <c r="AP9" s="7">
        <v>13.939939819992544</v>
      </c>
      <c r="AQ9" s="7">
        <v>14.83439946602968</v>
      </c>
      <c r="AR9" s="7">
        <v>16.942940965153873</v>
      </c>
      <c r="AS9" s="7">
        <v>19.189598629148545</v>
      </c>
      <c r="AT9" s="7">
        <v>19.846297225045788</v>
      </c>
      <c r="AU9" s="7">
        <v>20.353931326570006</v>
      </c>
      <c r="AV9" s="7">
        <v>26.360408234712491</v>
      </c>
      <c r="AW9" s="7">
        <v>27.799028878798342</v>
      </c>
    </row>
    <row r="10" spans="3:49" x14ac:dyDescent="0.2">
      <c r="C10" s="4" t="s">
        <v>35</v>
      </c>
      <c r="D10" s="17">
        <v>8565919337.243597</v>
      </c>
      <c r="E10" s="6">
        <v>9603497168.4744663</v>
      </c>
      <c r="F10" s="6">
        <v>12527970042.12398</v>
      </c>
      <c r="G10" s="6">
        <v>15296079534.208195</v>
      </c>
      <c r="H10" s="6">
        <v>16385842769.092585</v>
      </c>
      <c r="I10" s="6">
        <v>18616324091.76329</v>
      </c>
      <c r="J10" s="6">
        <v>22213335999.881588</v>
      </c>
      <c r="K10" s="6">
        <v>24632350291.829361</v>
      </c>
      <c r="L10" s="6">
        <v>20003816540.545792</v>
      </c>
      <c r="M10" s="6">
        <v>20938445665.825825</v>
      </c>
      <c r="N10" s="6">
        <v>23929656762.315502</v>
      </c>
      <c r="O10" s="6">
        <v>22273107223.974659</v>
      </c>
      <c r="P10" s="6">
        <v>23621249348.681122</v>
      </c>
      <c r="Q10" s="6">
        <v>25283619505.583847</v>
      </c>
      <c r="R10" s="6">
        <v>23169634821.807724</v>
      </c>
      <c r="S10" s="6">
        <v>24545945898.319057</v>
      </c>
      <c r="T10" s="6">
        <v>27482075359.390644</v>
      </c>
      <c r="U10" s="6">
        <v>30283563520.262333</v>
      </c>
      <c r="V10" s="6">
        <v>31033808234.46505</v>
      </c>
      <c r="W10" s="6">
        <v>23925466032.016552</v>
      </c>
      <c r="X10" s="6">
        <v>34352555452.032948</v>
      </c>
      <c r="Y10" s="7">
        <v>42363005466.145706</v>
      </c>
      <c r="AA10" s="4" t="s">
        <v>35</v>
      </c>
      <c r="AB10" s="7">
        <v>8.5659193372435976</v>
      </c>
      <c r="AC10" s="7">
        <v>9.6034971684744654</v>
      </c>
      <c r="AD10" s="7">
        <v>12.527970042123979</v>
      </c>
      <c r="AE10" s="7">
        <v>15.296079534208195</v>
      </c>
      <c r="AF10" s="7">
        <v>16.385842769092584</v>
      </c>
      <c r="AG10" s="7">
        <v>18.616324091763289</v>
      </c>
      <c r="AH10" s="7">
        <v>22.213335999881586</v>
      </c>
      <c r="AI10" s="7">
        <v>24.632350291829361</v>
      </c>
      <c r="AJ10" s="7">
        <v>20.003816540545792</v>
      </c>
      <c r="AK10" s="7">
        <v>20.938445665825824</v>
      </c>
      <c r="AL10" s="7">
        <v>23.929656762315503</v>
      </c>
      <c r="AM10" s="7">
        <v>22.273107223974659</v>
      </c>
      <c r="AN10" s="7">
        <v>23.621249348681122</v>
      </c>
      <c r="AO10" s="7">
        <v>25.283619505583847</v>
      </c>
      <c r="AP10" s="7">
        <v>23.169634821807723</v>
      </c>
      <c r="AQ10" s="7">
        <v>24.545945898319058</v>
      </c>
      <c r="AR10" s="7">
        <v>27.482075359390645</v>
      </c>
      <c r="AS10" s="7">
        <v>30.283563520262334</v>
      </c>
      <c r="AT10" s="7">
        <v>31.033808234465049</v>
      </c>
      <c r="AU10" s="7">
        <v>23.925466032016551</v>
      </c>
      <c r="AV10" s="7">
        <v>34.352555452032945</v>
      </c>
      <c r="AW10" s="7">
        <v>42.363005466145708</v>
      </c>
    </row>
    <row r="11" spans="3:49" x14ac:dyDescent="0.2">
      <c r="C11" s="4" t="s">
        <v>8</v>
      </c>
      <c r="D11" s="17">
        <v>75069907723.36232</v>
      </c>
      <c r="E11" s="6">
        <v>81644271219.932358</v>
      </c>
      <c r="F11" s="6">
        <v>95609830896.97467</v>
      </c>
      <c r="G11" s="6">
        <v>110424226102.05138</v>
      </c>
      <c r="H11" s="6">
        <v>125495372442.42859</v>
      </c>
      <c r="I11" s="6">
        <v>143507666980.56097</v>
      </c>
      <c r="J11" s="6">
        <v>164447276484.74384</v>
      </c>
      <c r="K11" s="6">
        <v>191436160530.39368</v>
      </c>
      <c r="L11" s="6">
        <v>151388412766.51309</v>
      </c>
      <c r="M11" s="6">
        <v>162681442014.90912</v>
      </c>
      <c r="N11" s="6">
        <v>185143000979.612</v>
      </c>
      <c r="O11" s="6">
        <v>178723084177.09268</v>
      </c>
      <c r="P11" s="6">
        <v>188383264163.23523</v>
      </c>
      <c r="Q11" s="6">
        <v>192780904236.99609</v>
      </c>
      <c r="R11" s="6">
        <v>167735890269.83655</v>
      </c>
      <c r="S11" s="6">
        <v>167285255408.27374</v>
      </c>
      <c r="T11" s="6">
        <v>182923569688.047</v>
      </c>
      <c r="U11" s="6">
        <v>201828694345.10419</v>
      </c>
      <c r="V11" s="6">
        <v>203211746226.71448</v>
      </c>
      <c r="W11" s="6">
        <v>195544523281.68558</v>
      </c>
      <c r="X11" s="6">
        <v>238150799317.99524</v>
      </c>
      <c r="Y11" s="7">
        <v>280166616336.52161</v>
      </c>
      <c r="AA11" s="4" t="s">
        <v>8</v>
      </c>
      <c r="AB11" s="7">
        <v>75.06990772336232</v>
      </c>
      <c r="AC11" s="7">
        <v>81.644271219932364</v>
      </c>
      <c r="AD11" s="7">
        <v>95.609830896974671</v>
      </c>
      <c r="AE11" s="7">
        <v>110.42422610205138</v>
      </c>
      <c r="AF11" s="7">
        <v>125.49537244242859</v>
      </c>
      <c r="AG11" s="7">
        <v>143.50766698056097</v>
      </c>
      <c r="AH11" s="7">
        <v>164.44727648474384</v>
      </c>
      <c r="AI11" s="7">
        <v>191.43616053039366</v>
      </c>
      <c r="AJ11" s="7">
        <v>151.38841276651308</v>
      </c>
      <c r="AK11" s="7">
        <v>162.68144201490912</v>
      </c>
      <c r="AL11" s="7">
        <v>185.143000979612</v>
      </c>
      <c r="AM11" s="7">
        <v>178.72308417709269</v>
      </c>
      <c r="AN11" s="7">
        <v>188.38326416323522</v>
      </c>
      <c r="AO11" s="7">
        <v>192.78090423699609</v>
      </c>
      <c r="AP11" s="7">
        <v>167.73589026983655</v>
      </c>
      <c r="AQ11" s="7">
        <v>167.28525540827374</v>
      </c>
      <c r="AR11" s="7">
        <v>182.923569688047</v>
      </c>
      <c r="AS11" s="7">
        <v>201.8286943451042</v>
      </c>
      <c r="AT11" s="7">
        <v>203.21174622671447</v>
      </c>
      <c r="AU11" s="7">
        <v>195.54452328168557</v>
      </c>
      <c r="AV11" s="7">
        <v>238.15079931799525</v>
      </c>
      <c r="AW11" s="7">
        <v>280.1666163365216</v>
      </c>
    </row>
    <row r="12" spans="3:49" x14ac:dyDescent="0.2">
      <c r="C12" s="4" t="s">
        <v>9</v>
      </c>
      <c r="D12" s="17">
        <v>3831095694.2082171</v>
      </c>
      <c r="E12" s="6">
        <v>4270175190.7318449</v>
      </c>
      <c r="F12" s="6">
        <v>5644211833.7850046</v>
      </c>
      <c r="G12" s="6">
        <v>7418642236.0248442</v>
      </c>
      <c r="H12" s="6">
        <v>9230780997.3883839</v>
      </c>
      <c r="I12" s="6">
        <v>10769819345.126081</v>
      </c>
      <c r="J12" s="6">
        <v>14052834656.446756</v>
      </c>
      <c r="K12" s="6">
        <v>16160988721.253845</v>
      </c>
      <c r="L12" s="6">
        <v>11949522089.469297</v>
      </c>
      <c r="M12" s="6">
        <v>14652236228.908581</v>
      </c>
      <c r="N12" s="6">
        <v>20104199023.813271</v>
      </c>
      <c r="O12" s="6">
        <v>19844301075.38438</v>
      </c>
      <c r="P12" s="6">
        <v>21239933054.629078</v>
      </c>
      <c r="Q12" s="6">
        <v>21804108132.101494</v>
      </c>
      <c r="R12" s="6">
        <v>17725575721.599209</v>
      </c>
      <c r="S12" s="6">
        <v>18537893089.389149</v>
      </c>
      <c r="T12" s="6">
        <v>20411337063.778858</v>
      </c>
      <c r="U12" s="6">
        <v>22761485754.876846</v>
      </c>
      <c r="V12" s="6">
        <v>22964765757.176434</v>
      </c>
      <c r="W12" s="6">
        <v>21731484847.46154</v>
      </c>
      <c r="X12" s="6">
        <v>29119437814.565422</v>
      </c>
      <c r="Y12" s="7">
        <v>32576889422.949543</v>
      </c>
      <c r="AA12" s="4" t="s">
        <v>9</v>
      </c>
      <c r="AB12" s="7">
        <v>3.8310956942082171</v>
      </c>
      <c r="AC12" s="7">
        <v>4.2701751907318446</v>
      </c>
      <c r="AD12" s="7">
        <v>5.6442118337850049</v>
      </c>
      <c r="AE12" s="7">
        <v>7.4186422360248443</v>
      </c>
      <c r="AF12" s="7">
        <v>9.2307809973883845</v>
      </c>
      <c r="AG12" s="7">
        <v>10.769819345126081</v>
      </c>
      <c r="AH12" s="7">
        <v>14.052834656446757</v>
      </c>
      <c r="AI12" s="7">
        <v>16.160988721253844</v>
      </c>
      <c r="AJ12" s="7">
        <v>11.949522089469298</v>
      </c>
      <c r="AK12" s="7">
        <v>14.652236228908581</v>
      </c>
      <c r="AL12" s="7">
        <v>20.104199023813269</v>
      </c>
      <c r="AM12" s="7">
        <v>19.844301075384379</v>
      </c>
      <c r="AN12" s="7">
        <v>21.239933054629077</v>
      </c>
      <c r="AO12" s="7">
        <v>21.804108132101494</v>
      </c>
      <c r="AP12" s="7">
        <v>17.72557572159921</v>
      </c>
      <c r="AQ12" s="7">
        <v>18.537893089389147</v>
      </c>
      <c r="AR12" s="7">
        <v>20.411337063778859</v>
      </c>
      <c r="AS12" s="7">
        <v>22.761485754876848</v>
      </c>
      <c r="AT12" s="7">
        <v>22.964765757176433</v>
      </c>
      <c r="AU12" s="7">
        <v>21.731484847461541</v>
      </c>
      <c r="AV12" s="7">
        <v>29.119437814565423</v>
      </c>
      <c r="AW12" s="7">
        <v>32.576889422949542</v>
      </c>
    </row>
    <row r="13" spans="3:49" x14ac:dyDescent="0.2">
      <c r="C13" s="4" t="s">
        <v>10</v>
      </c>
      <c r="D13" s="17">
        <v>51507654129.921326</v>
      </c>
      <c r="E13" s="6">
        <v>54947289188.23539</v>
      </c>
      <c r="F13" s="6">
        <v>64062137649.411629</v>
      </c>
      <c r="G13" s="6">
        <v>76257431519.305222</v>
      </c>
      <c r="H13" s="6">
        <v>82514287315.175064</v>
      </c>
      <c r="I13" s="6">
        <v>93509466783.529282</v>
      </c>
      <c r="J13" s="6">
        <v>112360012523.13762</v>
      </c>
      <c r="K13" s="6">
        <v>128286645761.71872</v>
      </c>
      <c r="L13" s="6">
        <v>91464252096.874939</v>
      </c>
      <c r="M13" s="6">
        <v>95814846366.666855</v>
      </c>
      <c r="N13" s="6">
        <v>107211177490.27258</v>
      </c>
      <c r="O13" s="6">
        <v>100237927391.01564</v>
      </c>
      <c r="P13" s="6">
        <v>103165553050.19637</v>
      </c>
      <c r="Q13" s="6">
        <v>100273910699.21533</v>
      </c>
      <c r="R13" s="6">
        <v>83041492298.828079</v>
      </c>
      <c r="S13" s="6">
        <v>83813596801.167526</v>
      </c>
      <c r="T13" s="6">
        <v>95994657970.588394</v>
      </c>
      <c r="U13" s="6">
        <v>106061524525.49011</v>
      </c>
      <c r="V13" s="6">
        <v>107085573184.31355</v>
      </c>
      <c r="W13" s="6">
        <v>97301402129.183151</v>
      </c>
      <c r="X13" s="6">
        <v>117039250124.02913</v>
      </c>
      <c r="Y13" s="7">
        <v>128149700968.8721</v>
      </c>
      <c r="AA13" s="4" t="s">
        <v>10</v>
      </c>
      <c r="AB13" s="7">
        <v>51.507654129921328</v>
      </c>
      <c r="AC13" s="7">
        <v>54.947289188235388</v>
      </c>
      <c r="AD13" s="7">
        <v>64.062137649411625</v>
      </c>
      <c r="AE13" s="7">
        <v>76.257431519305229</v>
      </c>
      <c r="AF13" s="7">
        <v>82.514287315175068</v>
      </c>
      <c r="AG13" s="7">
        <v>93.509466783529277</v>
      </c>
      <c r="AH13" s="7">
        <v>112.36001252313761</v>
      </c>
      <c r="AI13" s="7">
        <v>128.28664576171872</v>
      </c>
      <c r="AJ13" s="7">
        <v>91.464252096874944</v>
      </c>
      <c r="AK13" s="7">
        <v>95.814846366666856</v>
      </c>
      <c r="AL13" s="7">
        <v>107.21117749027259</v>
      </c>
      <c r="AM13" s="7">
        <v>100.23792739101565</v>
      </c>
      <c r="AN13" s="7">
        <v>103.16555305019637</v>
      </c>
      <c r="AO13" s="7">
        <v>100.27391069921534</v>
      </c>
      <c r="AP13" s="7">
        <v>83.041492298828075</v>
      </c>
      <c r="AQ13" s="7">
        <v>83.81359680116752</v>
      </c>
      <c r="AR13" s="7">
        <v>95.994657970588392</v>
      </c>
      <c r="AS13" s="7">
        <v>106.06152452549011</v>
      </c>
      <c r="AT13" s="7">
        <v>107.08557318431355</v>
      </c>
      <c r="AU13" s="7">
        <v>97.301402129183145</v>
      </c>
      <c r="AV13" s="7">
        <v>117.03925012402912</v>
      </c>
      <c r="AW13" s="7">
        <v>128.14970096887211</v>
      </c>
    </row>
    <row r="14" spans="3:49" x14ac:dyDescent="0.2">
      <c r="C14" s="4" t="s">
        <v>11</v>
      </c>
      <c r="D14" s="17">
        <v>389407179769.29181</v>
      </c>
      <c r="E14" s="6">
        <v>413353771803.138</v>
      </c>
      <c r="F14" s="6">
        <v>481646963819.99902</v>
      </c>
      <c r="G14" s="6">
        <v>561042237466.41077</v>
      </c>
      <c r="H14" s="6">
        <v>593901326045.13586</v>
      </c>
      <c r="I14" s="6">
        <v>648243071809.41089</v>
      </c>
      <c r="J14" s="6">
        <v>741061331101.17883</v>
      </c>
      <c r="K14" s="6">
        <v>823983397589.84351</v>
      </c>
      <c r="L14" s="6">
        <v>670780157110.54639</v>
      </c>
      <c r="M14" s="6">
        <v>708600861200.00134</v>
      </c>
      <c r="N14" s="6">
        <v>814316094241.2467</v>
      </c>
      <c r="O14" s="6">
        <v>783713381111.71887</v>
      </c>
      <c r="P14" s="6">
        <v>825700281806.66895</v>
      </c>
      <c r="Q14" s="6">
        <v>847269974207.05579</v>
      </c>
      <c r="R14" s="6">
        <v>746211770692.96838</v>
      </c>
      <c r="S14" s="6">
        <v>748010809661.09131</v>
      </c>
      <c r="T14" s="6">
        <v>803163777629.41321</v>
      </c>
      <c r="U14" s="6">
        <v>885114776507.45032</v>
      </c>
      <c r="V14" s="6">
        <v>862106200525.48877</v>
      </c>
      <c r="W14" s="6">
        <v>723479579565.76074</v>
      </c>
      <c r="X14" s="6">
        <v>888842353166.65234</v>
      </c>
      <c r="Y14" s="7">
        <v>963967041638.13599</v>
      </c>
      <c r="AA14" s="4" t="s">
        <v>11</v>
      </c>
      <c r="AB14" s="7">
        <v>389.40717976929182</v>
      </c>
      <c r="AC14" s="7">
        <v>413.35377180313799</v>
      </c>
      <c r="AD14" s="7">
        <v>481.64696381999903</v>
      </c>
      <c r="AE14" s="7">
        <v>561.04223746641071</v>
      </c>
      <c r="AF14" s="7">
        <v>593.90132604513587</v>
      </c>
      <c r="AG14" s="7">
        <v>648.24307180941094</v>
      </c>
      <c r="AH14" s="7">
        <v>741.06133110117878</v>
      </c>
      <c r="AI14" s="7">
        <v>823.98339758984355</v>
      </c>
      <c r="AJ14" s="7">
        <v>670.78015711054638</v>
      </c>
      <c r="AK14" s="7">
        <v>708.6008612000013</v>
      </c>
      <c r="AL14" s="7">
        <v>814.31609424124667</v>
      </c>
      <c r="AM14" s="7">
        <v>783.71338111171883</v>
      </c>
      <c r="AN14" s="7">
        <v>825.70028180666895</v>
      </c>
      <c r="AO14" s="7">
        <v>847.26997420705584</v>
      </c>
      <c r="AP14" s="7">
        <v>746.21177069296834</v>
      </c>
      <c r="AQ14" s="7">
        <v>748.01080966109134</v>
      </c>
      <c r="AR14" s="7">
        <v>803.16377762941318</v>
      </c>
      <c r="AS14" s="7">
        <v>885.1147765074503</v>
      </c>
      <c r="AT14" s="7">
        <v>862.10620052548882</v>
      </c>
      <c r="AU14" s="7">
        <v>723.47957956576079</v>
      </c>
      <c r="AV14" s="7">
        <v>888.84235316665229</v>
      </c>
      <c r="AW14" s="7">
        <v>963.96704163813604</v>
      </c>
    </row>
    <row r="15" spans="3:49" x14ac:dyDescent="0.2">
      <c r="C15" s="4" t="s">
        <v>12</v>
      </c>
      <c r="D15" s="17">
        <v>619631436716.92993</v>
      </c>
      <c r="E15" s="6">
        <v>677431710710.58948</v>
      </c>
      <c r="F15" s="6">
        <v>820831063210.19434</v>
      </c>
      <c r="G15" s="6">
        <v>1005100437665.6396</v>
      </c>
      <c r="H15" s="6">
        <v>1083504344105.8361</v>
      </c>
      <c r="I15" s="6">
        <v>1240792802202.3513</v>
      </c>
      <c r="J15" s="6">
        <v>1484055036237.6519</v>
      </c>
      <c r="K15" s="6">
        <v>1640395346026.562</v>
      </c>
      <c r="L15" s="6">
        <v>1300369599738.2803</v>
      </c>
      <c r="M15" s="6">
        <v>1447084701783.3362</v>
      </c>
      <c r="N15" s="6">
        <v>1689333965107.0073</v>
      </c>
      <c r="O15" s="6">
        <v>1633318434049.219</v>
      </c>
      <c r="P15" s="6">
        <v>1695844705677.6519</v>
      </c>
      <c r="Q15" s="6">
        <v>1774175599429.0134</v>
      </c>
      <c r="R15" s="6">
        <v>1575404010475.7805</v>
      </c>
      <c r="S15" s="6">
        <v>1598674707103.895</v>
      </c>
      <c r="T15" s="6">
        <v>1740716687374.1206</v>
      </c>
      <c r="U15" s="6">
        <v>1880263808511.3711</v>
      </c>
      <c r="V15" s="6">
        <v>1832875313819.605</v>
      </c>
      <c r="W15" s="6">
        <v>1690266347671.6001</v>
      </c>
      <c r="X15" s="6">
        <v>2022856127949.5798</v>
      </c>
      <c r="Y15" s="7">
        <v>2078953894568.1016</v>
      </c>
      <c r="AA15" s="4" t="s">
        <v>12</v>
      </c>
      <c r="AB15" s="7">
        <v>619.6314367169299</v>
      </c>
      <c r="AC15" s="7">
        <v>677.43171071058953</v>
      </c>
      <c r="AD15" s="7">
        <v>820.83106321019432</v>
      </c>
      <c r="AE15" s="7">
        <v>1005.1004376656397</v>
      </c>
      <c r="AF15" s="7">
        <v>1083.504344105836</v>
      </c>
      <c r="AG15" s="7">
        <v>1240.7928022023514</v>
      </c>
      <c r="AH15" s="7">
        <v>1484.0550362376518</v>
      </c>
      <c r="AI15" s="7">
        <v>1640.395346026562</v>
      </c>
      <c r="AJ15" s="7">
        <v>1300.3695997382804</v>
      </c>
      <c r="AK15" s="7">
        <v>1447.0847017833362</v>
      </c>
      <c r="AL15" s="7">
        <v>1689.3339651070073</v>
      </c>
      <c r="AM15" s="7">
        <v>1633.3184340492189</v>
      </c>
      <c r="AN15" s="7">
        <v>1695.8447056776517</v>
      </c>
      <c r="AO15" s="7">
        <v>1774.1755994290133</v>
      </c>
      <c r="AP15" s="7">
        <v>1575.4040104757805</v>
      </c>
      <c r="AQ15" s="7">
        <v>1598.6747071038951</v>
      </c>
      <c r="AR15" s="7">
        <v>1740.7166873741205</v>
      </c>
      <c r="AS15" s="7">
        <v>1880.2638085113711</v>
      </c>
      <c r="AT15" s="7">
        <v>1832.875313819605</v>
      </c>
      <c r="AU15" s="7">
        <v>1690.2663476716</v>
      </c>
      <c r="AV15" s="7">
        <v>2022.8561279495798</v>
      </c>
      <c r="AW15" s="7">
        <v>2078.9538945681015</v>
      </c>
    </row>
    <row r="16" spans="3:49" x14ac:dyDescent="0.2">
      <c r="C16" s="4" t="s">
        <v>13</v>
      </c>
      <c r="D16" s="17">
        <v>440830946383.94653</v>
      </c>
      <c r="E16" s="6">
        <v>454066577343.92444</v>
      </c>
      <c r="F16" s="6">
        <v>518203970379.57104</v>
      </c>
      <c r="G16" s="6">
        <v>625646760881.01819</v>
      </c>
      <c r="H16" s="6">
        <v>667510447457.86084</v>
      </c>
      <c r="I16" s="6">
        <v>720499607478.29089</v>
      </c>
      <c r="J16" s="6">
        <v>791798969881.99927</v>
      </c>
      <c r="K16" s="6">
        <v>880163893981.6853</v>
      </c>
      <c r="L16" s="6">
        <v>656932075524.12573</v>
      </c>
      <c r="M16" s="6">
        <v>859167320527.62659</v>
      </c>
      <c r="N16" s="6">
        <v>920913976671.96838</v>
      </c>
      <c r="O16" s="6">
        <v>904146988796.65283</v>
      </c>
      <c r="P16" s="6">
        <v>822722049495.07776</v>
      </c>
      <c r="Q16" s="6">
        <v>852990577902.81335</v>
      </c>
      <c r="R16" s="6">
        <v>775051882733.21204</v>
      </c>
      <c r="S16" s="6">
        <v>803489014102.66101</v>
      </c>
      <c r="T16" s="6">
        <v>867405253150.18787</v>
      </c>
      <c r="U16" s="6">
        <v>923234601723.62549</v>
      </c>
      <c r="V16" s="6">
        <v>893782209080.49463</v>
      </c>
      <c r="W16" s="6">
        <v>785057625362.29675</v>
      </c>
      <c r="X16" s="6">
        <v>912549013982.71887</v>
      </c>
      <c r="Y16" s="7">
        <v>916904220798.18713</v>
      </c>
      <c r="AA16" s="4" t="s">
        <v>13</v>
      </c>
      <c r="AB16" s="7">
        <v>440.83094638394653</v>
      </c>
      <c r="AC16" s="7">
        <v>454.06657734392445</v>
      </c>
      <c r="AD16" s="7">
        <v>518.20397037957105</v>
      </c>
      <c r="AE16" s="7">
        <v>625.64676088101817</v>
      </c>
      <c r="AF16" s="7">
        <v>667.51044745786089</v>
      </c>
      <c r="AG16" s="7">
        <v>720.49960747829084</v>
      </c>
      <c r="AH16" s="7">
        <v>791.79896988199926</v>
      </c>
      <c r="AI16" s="7">
        <v>880.16389398168531</v>
      </c>
      <c r="AJ16" s="7">
        <v>656.93207552412571</v>
      </c>
      <c r="AK16" s="7">
        <v>859.16732052762654</v>
      </c>
      <c r="AL16" s="7">
        <v>920.91397667196838</v>
      </c>
      <c r="AM16" s="7">
        <v>904.14698879665286</v>
      </c>
      <c r="AN16" s="7">
        <v>822.72204949507773</v>
      </c>
      <c r="AO16" s="7">
        <v>852.99057790281336</v>
      </c>
      <c r="AP16" s="7">
        <v>775.05188273321198</v>
      </c>
      <c r="AQ16" s="7">
        <v>803.48901410266103</v>
      </c>
      <c r="AR16" s="7">
        <v>867.40525315018783</v>
      </c>
      <c r="AS16" s="7">
        <v>923.23460172362547</v>
      </c>
      <c r="AT16" s="7">
        <v>893.78220908049468</v>
      </c>
      <c r="AU16" s="7">
        <v>785.05762536229679</v>
      </c>
      <c r="AV16" s="7">
        <v>912.54901398271886</v>
      </c>
      <c r="AW16" s="7">
        <v>916.90422079818711</v>
      </c>
    </row>
    <row r="17" spans="3:49" x14ac:dyDescent="0.2">
      <c r="C17" s="4" t="s">
        <v>14</v>
      </c>
      <c r="D17" s="17">
        <v>31063176224.62051</v>
      </c>
      <c r="E17" s="6">
        <v>31087273728.367893</v>
      </c>
      <c r="F17" s="6">
        <v>37528698365.534035</v>
      </c>
      <c r="G17" s="6">
        <v>49899010820.75882</v>
      </c>
      <c r="H17" s="6">
        <v>52827781598.082466</v>
      </c>
      <c r="I17" s="6">
        <v>57920808886.178741</v>
      </c>
      <c r="J17" s="6">
        <v>71817777404.137482</v>
      </c>
      <c r="K17" s="6">
        <v>83145854167.487488</v>
      </c>
      <c r="L17" s="6">
        <v>62889598470.322617</v>
      </c>
      <c r="M17" s="6">
        <v>64767602720.916794</v>
      </c>
      <c r="N17" s="6">
        <v>72135028424.620758</v>
      </c>
      <c r="O17" s="6">
        <v>69565465932.728928</v>
      </c>
      <c r="P17" s="6">
        <v>72167340436.450012</v>
      </c>
      <c r="Q17" s="6">
        <v>76489983017.277771</v>
      </c>
      <c r="R17" s="6">
        <v>62867562248.07692</v>
      </c>
      <c r="S17" s="6">
        <v>60431141888.968628</v>
      </c>
      <c r="T17" s="6">
        <v>70013677525.761292</v>
      </c>
      <c r="U17" s="6">
        <v>82684241851.021118</v>
      </c>
      <c r="V17" s="6">
        <v>82328450373.725357</v>
      </c>
      <c r="W17" s="6">
        <v>60434496175.047638</v>
      </c>
      <c r="X17" s="6">
        <v>87888863543.769913</v>
      </c>
      <c r="Y17" s="7">
        <v>106912564752.60158</v>
      </c>
      <c r="AA17" s="4" t="s">
        <v>14</v>
      </c>
      <c r="AB17" s="7">
        <v>31.063176224620509</v>
      </c>
      <c r="AC17" s="7">
        <v>31.087273728367894</v>
      </c>
      <c r="AD17" s="7">
        <v>37.528698365534034</v>
      </c>
      <c r="AE17" s="7">
        <v>49.899010820758818</v>
      </c>
      <c r="AF17" s="7">
        <v>52.827781598082467</v>
      </c>
      <c r="AG17" s="7">
        <v>57.92080888617874</v>
      </c>
      <c r="AH17" s="7">
        <v>71.817777404137487</v>
      </c>
      <c r="AI17" s="7">
        <v>83.145854167487485</v>
      </c>
      <c r="AJ17" s="7">
        <v>62.889598470322618</v>
      </c>
      <c r="AK17" s="7">
        <v>64.767602720916798</v>
      </c>
      <c r="AL17" s="7">
        <v>72.135028424620756</v>
      </c>
      <c r="AM17" s="7">
        <v>69.565465932728927</v>
      </c>
      <c r="AN17" s="7">
        <v>72.167340436450019</v>
      </c>
      <c r="AO17" s="7">
        <v>76.489983017277765</v>
      </c>
      <c r="AP17" s="7">
        <v>62.867562248076922</v>
      </c>
      <c r="AQ17" s="7">
        <v>60.431141888968625</v>
      </c>
      <c r="AR17" s="7">
        <v>70.013677525761295</v>
      </c>
      <c r="AS17" s="7">
        <v>82.684241851021113</v>
      </c>
      <c r="AT17" s="7">
        <v>82.32845037372536</v>
      </c>
      <c r="AU17" s="7">
        <v>60.434496175047641</v>
      </c>
      <c r="AV17" s="7">
        <v>87.888863543769915</v>
      </c>
      <c r="AW17" s="7">
        <v>106.91256475260158</v>
      </c>
    </row>
    <row r="18" spans="3:49" x14ac:dyDescent="0.2">
      <c r="C18" s="4" t="s">
        <v>38</v>
      </c>
      <c r="D18" s="17">
        <v>60963525504.4702</v>
      </c>
      <c r="E18" s="6">
        <v>73452725999.409164</v>
      </c>
      <c r="F18" s="6">
        <v>90838365703.71579</v>
      </c>
      <c r="G18" s="6">
        <v>126647719432.56223</v>
      </c>
      <c r="H18" s="6">
        <v>160837835640.20093</v>
      </c>
      <c r="I18" s="6">
        <v>199973922363.78305</v>
      </c>
      <c r="J18" s="6">
        <v>253077526013.16815</v>
      </c>
      <c r="K18" s="6">
        <v>288902044820.69763</v>
      </c>
      <c r="L18" s="6">
        <v>273752124889.21069</v>
      </c>
      <c r="M18" s="6">
        <v>375353514026.26672</v>
      </c>
      <c r="N18" s="6">
        <v>447384417625.09271</v>
      </c>
      <c r="O18" s="6">
        <v>448400477361.25354</v>
      </c>
      <c r="P18" s="6">
        <v>472180271339.43024</v>
      </c>
      <c r="Q18" s="6">
        <v>468345815420.33923</v>
      </c>
      <c r="R18" s="6">
        <v>416787940847.63348</v>
      </c>
      <c r="S18" s="6">
        <v>439642578076.27631</v>
      </c>
      <c r="T18" s="6">
        <v>498258808231.70404</v>
      </c>
      <c r="U18" s="6">
        <v>538635186134.8219</v>
      </c>
      <c r="V18" s="6">
        <v>529245063167.7514</v>
      </c>
      <c r="W18" s="6">
        <v>499728529072.09558</v>
      </c>
      <c r="X18" s="6">
        <v>677769255428.23389</v>
      </c>
      <c r="Y18" s="7">
        <v>778547052988.87109</v>
      </c>
      <c r="AA18" s="4" t="s">
        <v>38</v>
      </c>
      <c r="AB18" s="7">
        <v>60.963525504470198</v>
      </c>
      <c r="AC18" s="7">
        <v>73.452725999409168</v>
      </c>
      <c r="AD18" s="7">
        <v>90.838365703715795</v>
      </c>
      <c r="AE18" s="7">
        <v>126.64771943256223</v>
      </c>
      <c r="AF18" s="7">
        <v>160.83783564020092</v>
      </c>
      <c r="AG18" s="7">
        <v>199.97392236378306</v>
      </c>
      <c r="AH18" s="7">
        <v>253.07752601316815</v>
      </c>
      <c r="AI18" s="7">
        <v>288.90204482069765</v>
      </c>
      <c r="AJ18" s="7">
        <v>273.75212488921068</v>
      </c>
      <c r="AK18" s="7">
        <v>375.35351402626674</v>
      </c>
      <c r="AL18" s="7">
        <v>447.38441762509274</v>
      </c>
      <c r="AM18" s="7">
        <v>448.40047736125354</v>
      </c>
      <c r="AN18" s="7">
        <v>472.18027133943025</v>
      </c>
      <c r="AO18" s="7">
        <v>468.34581542033925</v>
      </c>
      <c r="AP18" s="7">
        <v>416.78794084763348</v>
      </c>
      <c r="AQ18" s="7">
        <v>439.64257807627632</v>
      </c>
      <c r="AR18" s="7">
        <v>498.25880823170405</v>
      </c>
      <c r="AS18" s="7">
        <v>538.63518613482188</v>
      </c>
      <c r="AT18" s="7">
        <v>529.24506316775137</v>
      </c>
      <c r="AU18" s="7">
        <v>499.72852907209557</v>
      </c>
      <c r="AV18" s="7">
        <v>677.76925542823392</v>
      </c>
      <c r="AW18" s="7">
        <v>778.54705298887109</v>
      </c>
    </row>
    <row r="19" spans="3:49" x14ac:dyDescent="0.2">
      <c r="C19" s="4" t="s">
        <v>15</v>
      </c>
      <c r="D19" s="17">
        <v>104124690521.70801</v>
      </c>
      <c r="E19" s="6">
        <v>116314441499.13432</v>
      </c>
      <c r="F19" s="6">
        <v>133120825671.45462</v>
      </c>
      <c r="G19" s="6">
        <v>156422087093.0946</v>
      </c>
      <c r="H19" s="6">
        <v>168500889052.78745</v>
      </c>
      <c r="I19" s="6">
        <v>183503199103.63034</v>
      </c>
      <c r="J19" s="6">
        <v>218323433918.3913</v>
      </c>
      <c r="K19" s="6">
        <v>232293894049.94449</v>
      </c>
      <c r="L19" s="6">
        <v>221207120802.26822</v>
      </c>
      <c r="M19" s="6">
        <v>229110073281.40045</v>
      </c>
      <c r="N19" s="6">
        <v>246785558203.0647</v>
      </c>
      <c r="O19" s="6">
        <v>235594116733.99927</v>
      </c>
      <c r="P19" s="6">
        <v>247894796542.65875</v>
      </c>
      <c r="Q19" s="6">
        <v>285403238347.45197</v>
      </c>
      <c r="R19" s="6">
        <v>356246507448.10883</v>
      </c>
      <c r="S19" s="6">
        <v>363980648236.85693</v>
      </c>
      <c r="T19" s="6">
        <v>407073567249.36072</v>
      </c>
      <c r="U19" s="6">
        <v>473625684411.4726</v>
      </c>
      <c r="V19" s="6">
        <v>510651179174.44623</v>
      </c>
      <c r="W19" s="6">
        <v>569788768781.37439</v>
      </c>
      <c r="X19" s="6">
        <v>686606856626.85327</v>
      </c>
      <c r="Y19" s="7">
        <v>730869814168.70325</v>
      </c>
      <c r="AA19" s="4" t="s">
        <v>15</v>
      </c>
      <c r="AB19" s="7">
        <v>104.124690521708</v>
      </c>
      <c r="AC19" s="7">
        <v>116.31444149913432</v>
      </c>
      <c r="AD19" s="7">
        <v>133.12082567145461</v>
      </c>
      <c r="AE19" s="7">
        <v>156.4220870930946</v>
      </c>
      <c r="AF19" s="7">
        <v>168.50088905278744</v>
      </c>
      <c r="AG19" s="7">
        <v>183.50319910363035</v>
      </c>
      <c r="AH19" s="7">
        <v>218.32343391839129</v>
      </c>
      <c r="AI19" s="7">
        <v>232.2938940499445</v>
      </c>
      <c r="AJ19" s="7">
        <v>221.20712080226821</v>
      </c>
      <c r="AK19" s="7">
        <v>229.11007328140045</v>
      </c>
      <c r="AL19" s="7">
        <v>246.78555820306471</v>
      </c>
      <c r="AM19" s="7">
        <v>235.59411673399927</v>
      </c>
      <c r="AN19" s="7">
        <v>247.89479654265875</v>
      </c>
      <c r="AO19" s="7">
        <v>285.40323834745197</v>
      </c>
      <c r="AP19" s="7">
        <v>356.24650744810884</v>
      </c>
      <c r="AQ19" s="7">
        <v>363.98064823685695</v>
      </c>
      <c r="AR19" s="7">
        <v>407.07356724936074</v>
      </c>
      <c r="AS19" s="7">
        <v>473.62568441147261</v>
      </c>
      <c r="AT19" s="7">
        <v>510.65117917444621</v>
      </c>
      <c r="AU19" s="7">
        <v>569.78876878137442</v>
      </c>
      <c r="AV19" s="7">
        <v>686.6068566268533</v>
      </c>
      <c r="AW19" s="7">
        <v>730.86981416870321</v>
      </c>
    </row>
    <row r="20" spans="3:49" x14ac:dyDescent="0.2">
      <c r="C20" s="4" t="s">
        <v>16</v>
      </c>
      <c r="D20" s="17">
        <v>3042019192.277926</v>
      </c>
      <c r="E20" s="6">
        <v>3309446650.0184922</v>
      </c>
      <c r="F20" s="6">
        <v>3728493371.0516367</v>
      </c>
      <c r="G20" s="6">
        <v>4480777641.8009539</v>
      </c>
      <c r="H20" s="6">
        <v>5116287715.3204823</v>
      </c>
      <c r="I20" s="6">
        <v>5310428255.9133654</v>
      </c>
      <c r="J20" s="6">
        <v>7110704784.9504328</v>
      </c>
      <c r="K20" s="6">
        <v>7284145795.4084177</v>
      </c>
      <c r="L20" s="6">
        <v>6408804966.741724</v>
      </c>
      <c r="M20" s="6">
        <v>7115708401.44135</v>
      </c>
      <c r="N20" s="6">
        <v>8302715851.674408</v>
      </c>
      <c r="O20" s="6">
        <v>8102421429.8042278</v>
      </c>
      <c r="P20" s="6">
        <v>8586232153.7611427</v>
      </c>
      <c r="Q20" s="6">
        <v>9205258378.5051804</v>
      </c>
      <c r="R20" s="6">
        <v>9047940782.5645828</v>
      </c>
      <c r="S20" s="6">
        <v>9873435454.6625538</v>
      </c>
      <c r="T20" s="6">
        <v>11308798727.139011</v>
      </c>
      <c r="U20" s="6">
        <v>12092271468.62804</v>
      </c>
      <c r="V20" s="6">
        <v>10789017067.646133</v>
      </c>
      <c r="W20" s="6">
        <v>7169892724.8723631</v>
      </c>
      <c r="X20" s="6">
        <v>9559019909.6569233</v>
      </c>
      <c r="Y20" s="7">
        <v>13073622628.599762</v>
      </c>
      <c r="AA20" s="4" t="s">
        <v>16</v>
      </c>
      <c r="AB20" s="7">
        <v>3.0420191922779258</v>
      </c>
      <c r="AC20" s="7">
        <v>3.3094466500184923</v>
      </c>
      <c r="AD20" s="7">
        <v>3.7284933710516368</v>
      </c>
      <c r="AE20" s="7">
        <v>4.4807776418009535</v>
      </c>
      <c r="AF20" s="7">
        <v>5.1162877153204827</v>
      </c>
      <c r="AG20" s="7">
        <v>5.3104282559133651</v>
      </c>
      <c r="AH20" s="7">
        <v>7.1107047849504328</v>
      </c>
      <c r="AI20" s="7">
        <v>7.2841457954084179</v>
      </c>
      <c r="AJ20" s="7">
        <v>6.408804966741724</v>
      </c>
      <c r="AK20" s="7">
        <v>7.1157084014413501</v>
      </c>
      <c r="AL20" s="7">
        <v>8.3027158516744084</v>
      </c>
      <c r="AM20" s="7">
        <v>8.1024214298042274</v>
      </c>
      <c r="AN20" s="7">
        <v>8.5862321537611432</v>
      </c>
      <c r="AO20" s="7">
        <v>9.2052583785051798</v>
      </c>
      <c r="AP20" s="7">
        <v>9.0479407825645826</v>
      </c>
      <c r="AQ20" s="7">
        <v>9.8734354546625536</v>
      </c>
      <c r="AR20" s="7">
        <v>11.308798727139012</v>
      </c>
      <c r="AS20" s="7">
        <v>12.09227146862804</v>
      </c>
      <c r="AT20" s="7">
        <v>10.789017067646133</v>
      </c>
      <c r="AU20" s="7">
        <v>7.169892724872363</v>
      </c>
      <c r="AV20" s="7">
        <v>9.5590199096569233</v>
      </c>
      <c r="AW20" s="7">
        <v>13.073622628599763</v>
      </c>
    </row>
    <row r="21" spans="3:49" x14ac:dyDescent="0.2">
      <c r="C21" s="4" t="s">
        <v>17</v>
      </c>
      <c r="D21" s="17">
        <v>299586464835.35468</v>
      </c>
      <c r="E21" s="6">
        <v>311627059267.45154</v>
      </c>
      <c r="F21" s="6">
        <v>367620453604.66589</v>
      </c>
      <c r="G21" s="6">
        <v>433747867067.6073</v>
      </c>
      <c r="H21" s="6">
        <v>457141717037.8208</v>
      </c>
      <c r="I21" s="6">
        <v>510265693771.41107</v>
      </c>
      <c r="J21" s="6">
        <v>605527905412.94312</v>
      </c>
      <c r="K21" s="6">
        <v>647031659500.3905</v>
      </c>
      <c r="L21" s="6">
        <v>492765610867.30438</v>
      </c>
      <c r="M21" s="6">
        <v>535606767650.00104</v>
      </c>
      <c r="N21" s="6">
        <v>616721503899.80664</v>
      </c>
      <c r="O21" s="6">
        <v>592262781313.00793</v>
      </c>
      <c r="P21" s="6">
        <v>613302332503.13904</v>
      </c>
      <c r="Q21" s="6">
        <v>629335664494.07617</v>
      </c>
      <c r="R21" s="6">
        <v>545774938462.89032</v>
      </c>
      <c r="S21" s="6">
        <v>550505533785.40991</v>
      </c>
      <c r="T21" s="6">
        <v>602933211569.64819</v>
      </c>
      <c r="U21" s="6">
        <v>655895167113.48975</v>
      </c>
      <c r="V21" s="6">
        <v>635620162864.31274</v>
      </c>
      <c r="W21" s="6">
        <v>558466165047.00537</v>
      </c>
      <c r="X21" s="6">
        <v>691207511818.9812</v>
      </c>
      <c r="Y21" s="7">
        <v>750824732036.9679</v>
      </c>
      <c r="AA21" s="4" t="s">
        <v>17</v>
      </c>
      <c r="AB21" s="7">
        <v>299.58646483535466</v>
      </c>
      <c r="AC21" s="7">
        <v>311.62705926745156</v>
      </c>
      <c r="AD21" s="7">
        <v>367.6204536046659</v>
      </c>
      <c r="AE21" s="7">
        <v>433.74786706760727</v>
      </c>
      <c r="AF21" s="7">
        <v>457.1417170378208</v>
      </c>
      <c r="AG21" s="7">
        <v>510.26569377141107</v>
      </c>
      <c r="AH21" s="7">
        <v>605.52790541294314</v>
      </c>
      <c r="AI21" s="7">
        <v>647.03165950039045</v>
      </c>
      <c r="AJ21" s="7">
        <v>492.76561086730436</v>
      </c>
      <c r="AK21" s="7">
        <v>535.60676765000107</v>
      </c>
      <c r="AL21" s="7">
        <v>616.72150389980663</v>
      </c>
      <c r="AM21" s="7">
        <v>592.26278131300796</v>
      </c>
      <c r="AN21" s="7">
        <v>613.30233250313904</v>
      </c>
      <c r="AO21" s="7">
        <v>629.33566449407613</v>
      </c>
      <c r="AP21" s="7">
        <v>545.7749384628903</v>
      </c>
      <c r="AQ21" s="7">
        <v>550.50553378540997</v>
      </c>
      <c r="AR21" s="7">
        <v>602.93321156964817</v>
      </c>
      <c r="AS21" s="7">
        <v>655.89516711348972</v>
      </c>
      <c r="AT21" s="7">
        <v>635.62016286431276</v>
      </c>
      <c r="AU21" s="7">
        <v>558.46616504700535</v>
      </c>
      <c r="AV21" s="7">
        <v>691.20751181898117</v>
      </c>
      <c r="AW21" s="7">
        <v>750.82473203696793</v>
      </c>
    </row>
    <row r="22" spans="3:49" x14ac:dyDescent="0.2">
      <c r="C22" s="4" t="s">
        <v>18</v>
      </c>
      <c r="D22" s="17">
        <v>3177773673.6064472</v>
      </c>
      <c r="E22" s="6">
        <v>3492098681.2187357</v>
      </c>
      <c r="F22" s="6">
        <v>4243382117.8206859</v>
      </c>
      <c r="G22" s="6">
        <v>5617268114.9993496</v>
      </c>
      <c r="H22" s="6">
        <v>7306359676.4156818</v>
      </c>
      <c r="I22" s="6">
        <v>8573078755.9568596</v>
      </c>
      <c r="J22" s="6">
        <v>11881888934.482288</v>
      </c>
      <c r="K22" s="6">
        <v>14075493348.925594</v>
      </c>
      <c r="L22" s="6">
        <v>11149110369.752571</v>
      </c>
      <c r="M22" s="6">
        <v>12758664202.194006</v>
      </c>
      <c r="N22" s="6">
        <v>16424154742.351149</v>
      </c>
      <c r="O22" s="6">
        <v>17308645446.327</v>
      </c>
      <c r="P22" s="6">
        <v>18242231298.703247</v>
      </c>
      <c r="Q22" s="6">
        <v>19194571239.49601</v>
      </c>
      <c r="R22" s="6">
        <v>16432932180.812101</v>
      </c>
      <c r="S22" s="6">
        <v>16739813107.216383</v>
      </c>
      <c r="T22" s="6">
        <v>18774805222.904739</v>
      </c>
      <c r="U22" s="6">
        <v>21159713457.912926</v>
      </c>
      <c r="V22" s="6">
        <v>20542525176.0784</v>
      </c>
      <c r="W22" s="6">
        <v>20892922156.74247</v>
      </c>
      <c r="X22" s="6">
        <v>25476804639.080986</v>
      </c>
      <c r="Y22" s="7">
        <v>29465401330.768597</v>
      </c>
      <c r="AA22" s="4" t="s">
        <v>18</v>
      </c>
      <c r="AB22" s="7">
        <v>3.1777736736064472</v>
      </c>
      <c r="AC22" s="7">
        <v>3.4920986812187356</v>
      </c>
      <c r="AD22" s="7">
        <v>4.2433821178206861</v>
      </c>
      <c r="AE22" s="7">
        <v>5.6172681149993497</v>
      </c>
      <c r="AF22" s="7">
        <v>7.3063596764156822</v>
      </c>
      <c r="AG22" s="7">
        <v>8.5730787559568604</v>
      </c>
      <c r="AH22" s="7">
        <v>11.881888934482289</v>
      </c>
      <c r="AI22" s="7">
        <v>14.075493348925594</v>
      </c>
      <c r="AJ22" s="7">
        <v>11.149110369752572</v>
      </c>
      <c r="AK22" s="7">
        <v>12.758664202194005</v>
      </c>
      <c r="AL22" s="7">
        <v>16.424154742351149</v>
      </c>
      <c r="AM22" s="7">
        <v>17.308645446326999</v>
      </c>
      <c r="AN22" s="7">
        <v>18.242231298703246</v>
      </c>
      <c r="AO22" s="7">
        <v>19.19457123949601</v>
      </c>
      <c r="AP22" s="7">
        <v>16.432932180812102</v>
      </c>
      <c r="AQ22" s="7">
        <v>16.739813107216381</v>
      </c>
      <c r="AR22" s="7">
        <v>18.774805222904739</v>
      </c>
      <c r="AS22" s="7">
        <v>21.159713457912925</v>
      </c>
      <c r="AT22" s="7">
        <v>20.542525176078399</v>
      </c>
      <c r="AU22" s="7">
        <v>20.892922156742468</v>
      </c>
      <c r="AV22" s="7">
        <v>25.476804639080985</v>
      </c>
      <c r="AW22" s="7">
        <v>29.465401330768596</v>
      </c>
    </row>
    <row r="23" spans="3:49" x14ac:dyDescent="0.2">
      <c r="C23" s="4" t="s">
        <v>19</v>
      </c>
      <c r="D23" s="1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7"/>
      <c r="AA23" s="4" t="s">
        <v>19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</row>
    <row r="24" spans="3:49" x14ac:dyDescent="0.2">
      <c r="C24" s="4" t="s">
        <v>20</v>
      </c>
      <c r="D24" s="17">
        <v>5396323694.4324551</v>
      </c>
      <c r="E24" s="6">
        <v>6759675965.0605803</v>
      </c>
      <c r="F24" s="6">
        <v>8681096446.7005081</v>
      </c>
      <c r="G24" s="6">
        <v>11035742672.627918</v>
      </c>
      <c r="H24" s="6">
        <v>14387565617.614132</v>
      </c>
      <c r="I24" s="6">
        <v>17215943029.238297</v>
      </c>
      <c r="J24" s="6">
        <v>20500472085.38588</v>
      </c>
      <c r="K24" s="6">
        <v>27541583491.877651</v>
      </c>
      <c r="L24" s="6">
        <v>19363046983.597443</v>
      </c>
      <c r="M24" s="6">
        <v>23740962644.355679</v>
      </c>
      <c r="N24" s="6">
        <v>31728784749.24028</v>
      </c>
      <c r="O24" s="6">
        <v>33580700075.852406</v>
      </c>
      <c r="P24" s="6">
        <v>36599310828.809372</v>
      </c>
      <c r="Q24" s="6">
        <v>35075482147.827362</v>
      </c>
      <c r="R24" s="6">
        <v>28498382257.019516</v>
      </c>
      <c r="S24" s="6">
        <v>29094549835.891121</v>
      </c>
      <c r="T24" s="6">
        <v>35148120644.694176</v>
      </c>
      <c r="U24" s="6">
        <v>40423966584.682327</v>
      </c>
      <c r="V24" s="6">
        <v>42336365374.980324</v>
      </c>
      <c r="W24" s="6">
        <v>41640278272.575989</v>
      </c>
      <c r="X24" s="6">
        <v>53483244791.43325</v>
      </c>
      <c r="Y24" s="7">
        <v>61639412246.595573</v>
      </c>
      <c r="AA24" s="4" t="s">
        <v>20</v>
      </c>
      <c r="AB24" s="7">
        <v>5.3963236944324553</v>
      </c>
      <c r="AC24" s="7">
        <v>6.7596759650605804</v>
      </c>
      <c r="AD24" s="7">
        <v>8.6810964467005078</v>
      </c>
      <c r="AE24" s="7">
        <v>11.035742672627919</v>
      </c>
      <c r="AF24" s="7">
        <v>14.387565617614133</v>
      </c>
      <c r="AG24" s="7">
        <v>17.215943029238296</v>
      </c>
      <c r="AH24" s="7">
        <v>20.50047208538588</v>
      </c>
      <c r="AI24" s="7">
        <v>27.541583491877653</v>
      </c>
      <c r="AJ24" s="7">
        <v>19.363046983597442</v>
      </c>
      <c r="AK24" s="7">
        <v>23.74096264435568</v>
      </c>
      <c r="AL24" s="7">
        <v>31.72878474924028</v>
      </c>
      <c r="AM24" s="7">
        <v>33.580700075852405</v>
      </c>
      <c r="AN24" s="7">
        <v>36.599310828809372</v>
      </c>
      <c r="AO24" s="7">
        <v>35.075482147827366</v>
      </c>
      <c r="AP24" s="7">
        <v>28.498382257019514</v>
      </c>
      <c r="AQ24" s="7">
        <v>29.094549835891122</v>
      </c>
      <c r="AR24" s="7">
        <v>35.148120644694174</v>
      </c>
      <c r="AS24" s="7">
        <v>40.423966584682326</v>
      </c>
      <c r="AT24" s="7">
        <v>42.336365374980325</v>
      </c>
      <c r="AU24" s="7">
        <v>41.640278272575991</v>
      </c>
      <c r="AV24" s="7">
        <v>53.48324479143325</v>
      </c>
      <c r="AW24" s="7">
        <v>61.639412246595576</v>
      </c>
    </row>
    <row r="25" spans="3:49" x14ac:dyDescent="0.2">
      <c r="C25" s="4" t="s">
        <v>21</v>
      </c>
      <c r="D25" s="17">
        <v>31268767982.671692</v>
      </c>
      <c r="E25" s="6">
        <v>32249319537.982014</v>
      </c>
      <c r="F25" s="6">
        <v>39412388094.101883</v>
      </c>
      <c r="G25" s="6">
        <v>50400230064.112869</v>
      </c>
      <c r="H25" s="6">
        <v>57949162558.356392</v>
      </c>
      <c r="I25" s="6">
        <v>71977613139.638718</v>
      </c>
      <c r="J25" s="6">
        <v>87480215780.934006</v>
      </c>
      <c r="K25" s="6">
        <v>95030426100.714035</v>
      </c>
      <c r="L25" s="6">
        <v>80570783795.973389</v>
      </c>
      <c r="M25" s="6">
        <v>91465696292.850174</v>
      </c>
      <c r="N25" s="6">
        <v>104568486412.66557</v>
      </c>
      <c r="O25" s="6">
        <v>102344215078.84221</v>
      </c>
      <c r="P25" s="6">
        <v>115007710906.27287</v>
      </c>
      <c r="Q25" s="6">
        <v>125763218895.96701</v>
      </c>
      <c r="R25" s="6">
        <v>115238593327.57651</v>
      </c>
      <c r="S25" s="6">
        <v>118895618024.06644</v>
      </c>
      <c r="T25" s="6">
        <v>126658587133.28375</v>
      </c>
      <c r="U25" s="6">
        <v>140226660132.43207</v>
      </c>
      <c r="V25" s="6">
        <v>144262145087.19193</v>
      </c>
      <c r="W25" s="6">
        <v>149698347665.86966</v>
      </c>
      <c r="X25" s="6">
        <v>182484723315.14435</v>
      </c>
      <c r="Y25" s="7">
        <v>172491346657.51041</v>
      </c>
      <c r="AA25" s="4" t="s">
        <v>21</v>
      </c>
      <c r="AB25" s="7">
        <v>31.26876798267169</v>
      </c>
      <c r="AC25" s="7">
        <v>32.249319537982011</v>
      </c>
      <c r="AD25" s="7">
        <v>39.412388094101885</v>
      </c>
      <c r="AE25" s="7">
        <v>50.400230064112868</v>
      </c>
      <c r="AF25" s="7">
        <v>57.949162558356392</v>
      </c>
      <c r="AG25" s="7">
        <v>71.97761313963872</v>
      </c>
      <c r="AH25" s="7">
        <v>87.480215780934003</v>
      </c>
      <c r="AI25" s="7">
        <v>95.030426100714038</v>
      </c>
      <c r="AJ25" s="7">
        <v>80.570783795973384</v>
      </c>
      <c r="AK25" s="7">
        <v>91.465696292850168</v>
      </c>
      <c r="AL25" s="7">
        <v>104.56848641266558</v>
      </c>
      <c r="AM25" s="7">
        <v>102.34421507884221</v>
      </c>
      <c r="AN25" s="7">
        <v>115.00771090627288</v>
      </c>
      <c r="AO25" s="7">
        <v>125.76321889596701</v>
      </c>
      <c r="AP25" s="7">
        <v>115.23859332757651</v>
      </c>
      <c r="AQ25" s="7">
        <v>118.89561802406644</v>
      </c>
      <c r="AR25" s="7">
        <v>126.65858713328375</v>
      </c>
      <c r="AS25" s="7">
        <v>140.22666013243207</v>
      </c>
      <c r="AT25" s="7">
        <v>144.26214508719193</v>
      </c>
      <c r="AU25" s="7">
        <v>149.69834766586965</v>
      </c>
      <c r="AV25" s="7">
        <v>182.48472331514435</v>
      </c>
      <c r="AW25" s="7">
        <v>172.49134665751041</v>
      </c>
    </row>
    <row r="26" spans="3:49" x14ac:dyDescent="0.2">
      <c r="C26" s="4" t="s">
        <v>22</v>
      </c>
      <c r="D26" s="17">
        <v>4441806871.8617764</v>
      </c>
      <c r="E26" s="6">
        <v>5069588791.3155136</v>
      </c>
      <c r="F26" s="6">
        <v>5858257346.5163307</v>
      </c>
      <c r="G26" s="6">
        <v>6288802702.6231441</v>
      </c>
      <c r="H26" s="6">
        <v>6645853407.8704395</v>
      </c>
      <c r="I26" s="6">
        <v>8364566054.1700277</v>
      </c>
      <c r="J26" s="6">
        <v>10243091859.632957</v>
      </c>
      <c r="K26" s="6">
        <v>13498804345.181925</v>
      </c>
      <c r="L26" s="6">
        <v>12785572756.246735</v>
      </c>
      <c r="M26" s="6">
        <v>13639282423.30835</v>
      </c>
      <c r="N26" s="6">
        <v>15478481458.987995</v>
      </c>
      <c r="O26" s="6">
        <v>15434046809.405684</v>
      </c>
      <c r="P26" s="6">
        <v>16456699273.549065</v>
      </c>
      <c r="Q26" s="6">
        <v>17416976749.503143</v>
      </c>
      <c r="R26" s="6">
        <v>17149447462.320925</v>
      </c>
      <c r="S26" s="6">
        <v>18412285257.925156</v>
      </c>
      <c r="T26" s="6">
        <v>21318655585.599281</v>
      </c>
      <c r="U26" s="6">
        <v>24755306920.648861</v>
      </c>
      <c r="V26" s="6">
        <v>26218369224.741295</v>
      </c>
      <c r="W26" s="6">
        <v>26504877518.939102</v>
      </c>
      <c r="X26" s="6">
        <v>30104697116.656895</v>
      </c>
      <c r="Y26" s="7">
        <v>29959867378.74485</v>
      </c>
      <c r="AA26" s="4" t="s">
        <v>22</v>
      </c>
      <c r="AB26" s="7">
        <v>4.4418068718617763</v>
      </c>
      <c r="AC26" s="7">
        <v>5.069588791315514</v>
      </c>
      <c r="AD26" s="7">
        <v>5.8582573465163303</v>
      </c>
      <c r="AE26" s="7">
        <v>6.2888027026231441</v>
      </c>
      <c r="AF26" s="7">
        <v>6.6458534078704394</v>
      </c>
      <c r="AG26" s="7">
        <v>8.3645660541700284</v>
      </c>
      <c r="AH26" s="7">
        <v>10.243091859632958</v>
      </c>
      <c r="AI26" s="7">
        <v>13.498804345181926</v>
      </c>
      <c r="AJ26" s="7">
        <v>12.785572756246735</v>
      </c>
      <c r="AK26" s="7">
        <v>13.63928242330835</v>
      </c>
      <c r="AL26" s="7">
        <v>15.478481458987995</v>
      </c>
      <c r="AM26" s="7">
        <v>15.434046809405684</v>
      </c>
      <c r="AN26" s="7">
        <v>16.456699273549063</v>
      </c>
      <c r="AO26" s="7">
        <v>17.416976749503142</v>
      </c>
      <c r="AP26" s="7">
        <v>17.149447462320925</v>
      </c>
      <c r="AQ26" s="7">
        <v>18.412285257925156</v>
      </c>
      <c r="AR26" s="7">
        <v>21.318655585599281</v>
      </c>
      <c r="AS26" s="7">
        <v>24.755306920648859</v>
      </c>
      <c r="AT26" s="7">
        <v>26.218369224741295</v>
      </c>
      <c r="AU26" s="7">
        <v>26.504877518939104</v>
      </c>
      <c r="AV26" s="7">
        <v>30.104697116656894</v>
      </c>
      <c r="AW26" s="7">
        <v>29.95986737874485</v>
      </c>
    </row>
    <row r="27" spans="3:49" x14ac:dyDescent="0.2">
      <c r="C27" s="4" t="s">
        <v>23</v>
      </c>
      <c r="D27" s="17">
        <v>78381841031.173187</v>
      </c>
      <c r="E27" s="6">
        <v>79284551216.21283</v>
      </c>
      <c r="F27" s="6">
        <v>91002514053.27533</v>
      </c>
      <c r="G27" s="6">
        <v>109052338001.42416</v>
      </c>
      <c r="H27" s="6">
        <v>134661078773.76794</v>
      </c>
      <c r="I27" s="6">
        <v>154506728205.44806</v>
      </c>
      <c r="J27" s="6">
        <v>172965692546.53088</v>
      </c>
      <c r="K27" s="6">
        <v>214876063829.78723</v>
      </c>
      <c r="L27" s="6">
        <v>154453985973.95163</v>
      </c>
      <c r="M27" s="6">
        <v>173068854267.19968</v>
      </c>
      <c r="N27" s="6">
        <v>208873153090.90973</v>
      </c>
      <c r="O27" s="6">
        <v>211710700472.71164</v>
      </c>
      <c r="P27" s="6">
        <v>209676255319.14893</v>
      </c>
      <c r="Q27" s="6">
        <v>199328220047.60632</v>
      </c>
      <c r="R27" s="6">
        <v>149733264441.45905</v>
      </c>
      <c r="S27" s="6">
        <v>133315000000</v>
      </c>
      <c r="T27" s="6">
        <v>147570139028.81317</v>
      </c>
      <c r="U27" s="6">
        <v>168091730710.11374</v>
      </c>
      <c r="V27" s="6">
        <v>149767159090.90909</v>
      </c>
      <c r="W27" s="6">
        <v>118415966014.6916</v>
      </c>
      <c r="X27" s="6">
        <v>216630966239.81375</v>
      </c>
      <c r="Y27" s="7">
        <v>329278564618.18488</v>
      </c>
      <c r="AA27" s="4" t="s">
        <v>23</v>
      </c>
      <c r="AB27" s="7">
        <v>78.381841031173181</v>
      </c>
      <c r="AC27" s="7">
        <v>79.284551216212833</v>
      </c>
      <c r="AD27" s="7">
        <v>91.002514053275334</v>
      </c>
      <c r="AE27" s="7">
        <v>109.05233800142416</v>
      </c>
      <c r="AF27" s="7">
        <v>134.66107877376794</v>
      </c>
      <c r="AG27" s="7">
        <v>154.50672820544807</v>
      </c>
      <c r="AH27" s="7">
        <v>172.96569254653087</v>
      </c>
      <c r="AI27" s="7">
        <v>214.87606382978723</v>
      </c>
      <c r="AJ27" s="7">
        <v>154.45398597395163</v>
      </c>
      <c r="AK27" s="7">
        <v>173.06885426719967</v>
      </c>
      <c r="AL27" s="7">
        <v>208.87315309090974</v>
      </c>
      <c r="AM27" s="7">
        <v>211.71070047271164</v>
      </c>
      <c r="AN27" s="7">
        <v>209.67625531914894</v>
      </c>
      <c r="AO27" s="7">
        <v>199.32822004760632</v>
      </c>
      <c r="AP27" s="7">
        <v>149.73326444145906</v>
      </c>
      <c r="AQ27" s="7">
        <v>133.315</v>
      </c>
      <c r="AR27" s="7">
        <v>147.57013902881317</v>
      </c>
      <c r="AS27" s="7">
        <v>168.09173071011375</v>
      </c>
      <c r="AT27" s="7">
        <v>149.76715909090908</v>
      </c>
      <c r="AU27" s="7">
        <v>118.41596601469161</v>
      </c>
      <c r="AV27" s="7">
        <v>216.63096623981374</v>
      </c>
      <c r="AW27" s="7">
        <v>329.27856461818487</v>
      </c>
    </row>
    <row r="28" spans="3:49" x14ac:dyDescent="0.2">
      <c r="C28" s="4" t="s">
        <v>24</v>
      </c>
      <c r="D28" s="17">
        <v>273187605384.646</v>
      </c>
      <c r="E28" s="6">
        <v>285020505779.60834</v>
      </c>
      <c r="F28" s="6">
        <v>343889726621.56793</v>
      </c>
      <c r="G28" s="6">
        <v>412634739877.22113</v>
      </c>
      <c r="H28" s="6">
        <v>449808302518.28772</v>
      </c>
      <c r="I28" s="6">
        <v>500418911117.64636</v>
      </c>
      <c r="J28" s="6">
        <v>583600256785.49207</v>
      </c>
      <c r="K28" s="6">
        <v>664344657500.78113</v>
      </c>
      <c r="L28" s="6">
        <v>542407172566.01526</v>
      </c>
      <c r="M28" s="6">
        <v>591502959466.66785</v>
      </c>
      <c r="N28" s="6">
        <v>683507099348.25037</v>
      </c>
      <c r="O28" s="6">
        <v>666972343230.46887</v>
      </c>
      <c r="P28" s="6">
        <v>700689843247.453</v>
      </c>
      <c r="Q28" s="6">
        <v>718890300914.89941</v>
      </c>
      <c r="R28" s="6">
        <v>632814005706.64026</v>
      </c>
      <c r="S28" s="6">
        <v>623603755002.72522</v>
      </c>
      <c r="T28" s="6">
        <v>695378637220.00122</v>
      </c>
      <c r="U28" s="6">
        <v>774043642951.37195</v>
      </c>
      <c r="V28" s="6">
        <v>751253595615.68506</v>
      </c>
      <c r="W28" s="6">
        <v>712054191887.9397</v>
      </c>
      <c r="X28" s="6">
        <v>866013099701.5365</v>
      </c>
      <c r="Y28" s="7">
        <v>946333742192.61072</v>
      </c>
      <c r="AA28" s="4" t="s">
        <v>24</v>
      </c>
      <c r="AB28" s="7">
        <v>273.18760538464602</v>
      </c>
      <c r="AC28" s="7">
        <v>285.02050577960836</v>
      </c>
      <c r="AD28" s="7">
        <v>343.88972662156795</v>
      </c>
      <c r="AE28" s="7">
        <v>412.63473987722114</v>
      </c>
      <c r="AF28" s="7">
        <v>449.80830251828775</v>
      </c>
      <c r="AG28" s="7">
        <v>500.41891111764636</v>
      </c>
      <c r="AH28" s="7">
        <v>583.60025678549209</v>
      </c>
      <c r="AI28" s="7">
        <v>664.34465750078118</v>
      </c>
      <c r="AJ28" s="7">
        <v>542.40717256601522</v>
      </c>
      <c r="AK28" s="7">
        <v>591.5029594666679</v>
      </c>
      <c r="AL28" s="7">
        <v>683.50709934825034</v>
      </c>
      <c r="AM28" s="7">
        <v>666.97234323046882</v>
      </c>
      <c r="AN28" s="7">
        <v>700.68984324745304</v>
      </c>
      <c r="AO28" s="7">
        <v>718.8903009148994</v>
      </c>
      <c r="AP28" s="7">
        <v>632.81400570664027</v>
      </c>
      <c r="AQ28" s="7">
        <v>623.60375500272517</v>
      </c>
      <c r="AR28" s="7">
        <v>695.37863722000122</v>
      </c>
      <c r="AS28" s="7">
        <v>774.04364295137191</v>
      </c>
      <c r="AT28" s="7">
        <v>751.25359561568507</v>
      </c>
      <c r="AU28" s="7">
        <v>712.05419188793974</v>
      </c>
      <c r="AV28" s="7">
        <v>866.01309970153648</v>
      </c>
      <c r="AW28" s="7">
        <v>946.33374219261077</v>
      </c>
    </row>
    <row r="29" spans="3:49" x14ac:dyDescent="0.2">
      <c r="C29" s="4" t="s">
        <v>36</v>
      </c>
      <c r="D29" s="17">
        <v>51902098243.728477</v>
      </c>
      <c r="E29" s="6">
        <v>57159341603.364479</v>
      </c>
      <c r="F29" s="6">
        <v>72646837615.628387</v>
      </c>
      <c r="G29" s="6">
        <v>87337142344.712799</v>
      </c>
      <c r="H29" s="6">
        <v>105961922841.19559</v>
      </c>
      <c r="I29" s="6">
        <v>130341091236.73367</v>
      </c>
      <c r="J29" s="6">
        <v>165242869271.48251</v>
      </c>
      <c r="K29" s="6">
        <v>201780061944.79425</v>
      </c>
      <c r="L29" s="6">
        <v>163326220409.19934</v>
      </c>
      <c r="M29" s="6">
        <v>190713361854.54184</v>
      </c>
      <c r="N29" s="6">
        <v>223246349458.35898</v>
      </c>
      <c r="O29" s="6">
        <v>219279530250.18561</v>
      </c>
      <c r="P29" s="6">
        <v>237152113020.97028</v>
      </c>
      <c r="Q29" s="6">
        <v>250611974733.57462</v>
      </c>
      <c r="R29" s="6">
        <v>226390768006.36691</v>
      </c>
      <c r="S29" s="6">
        <v>236273444734.35663</v>
      </c>
      <c r="T29" s="6">
        <v>273105574177.74835</v>
      </c>
      <c r="U29" s="6">
        <v>310569765990.22101</v>
      </c>
      <c r="V29" s="6">
        <v>317075305225.4599</v>
      </c>
      <c r="W29" s="6">
        <v>317650271703.31665</v>
      </c>
      <c r="X29" s="6">
        <v>393132252979.7973</v>
      </c>
      <c r="Y29" s="7">
        <v>431352006149.81262</v>
      </c>
      <c r="AA29" s="4" t="s">
        <v>36</v>
      </c>
      <c r="AB29" s="7">
        <v>51.902098243728474</v>
      </c>
      <c r="AC29" s="7">
        <v>57.159341603364481</v>
      </c>
      <c r="AD29" s="7">
        <v>72.646837615628385</v>
      </c>
      <c r="AE29" s="7">
        <v>87.337142344712802</v>
      </c>
      <c r="AF29" s="7">
        <v>105.96192284119559</v>
      </c>
      <c r="AG29" s="7">
        <v>130.34109123673366</v>
      </c>
      <c r="AH29" s="7">
        <v>165.2428692714825</v>
      </c>
      <c r="AI29" s="7">
        <v>201.78006194479426</v>
      </c>
      <c r="AJ29" s="7">
        <v>163.32622040919935</v>
      </c>
      <c r="AK29" s="7">
        <v>190.71336185454183</v>
      </c>
      <c r="AL29" s="7">
        <v>223.24634945835899</v>
      </c>
      <c r="AM29" s="7">
        <v>219.27953025018562</v>
      </c>
      <c r="AN29" s="7">
        <v>237.15211302097026</v>
      </c>
      <c r="AO29" s="7">
        <v>250.61197473357461</v>
      </c>
      <c r="AP29" s="7">
        <v>226.39076800636693</v>
      </c>
      <c r="AQ29" s="7">
        <v>236.27344473435662</v>
      </c>
      <c r="AR29" s="7">
        <v>273.10557417774834</v>
      </c>
      <c r="AS29" s="7">
        <v>310.56976599022101</v>
      </c>
      <c r="AT29" s="7">
        <v>317.07530522545989</v>
      </c>
      <c r="AU29" s="7">
        <v>317.65027170331666</v>
      </c>
      <c r="AV29" s="7">
        <v>393.13225297979733</v>
      </c>
      <c r="AW29" s="7">
        <v>431.35200614981261</v>
      </c>
    </row>
    <row r="30" spans="3:49" x14ac:dyDescent="0.2">
      <c r="C30" s="4" t="s">
        <v>25</v>
      </c>
      <c r="D30" s="17">
        <v>33364915450.302402</v>
      </c>
      <c r="E30" s="6">
        <v>36493691734.673004</v>
      </c>
      <c r="F30" s="6">
        <v>45217764524.701477</v>
      </c>
      <c r="G30" s="6">
        <v>52396449477.40554</v>
      </c>
      <c r="H30" s="6">
        <v>53424570457.64978</v>
      </c>
      <c r="I30" s="6">
        <v>63373039603.549324</v>
      </c>
      <c r="J30" s="6">
        <v>75020812081.139069</v>
      </c>
      <c r="K30" s="6">
        <v>82346807428.8703</v>
      </c>
      <c r="L30" s="6">
        <v>66778989702.411285</v>
      </c>
      <c r="M30" s="6">
        <v>71598934532.666809</v>
      </c>
      <c r="N30" s="6">
        <v>84455064293.346466</v>
      </c>
      <c r="O30" s="6">
        <v>81685225652.255875</v>
      </c>
      <c r="P30" s="6">
        <v>89682537231.501816</v>
      </c>
      <c r="Q30" s="6">
        <v>92457300368.983597</v>
      </c>
      <c r="R30" s="6">
        <v>80984130312.332382</v>
      </c>
      <c r="S30" s="6">
        <v>83005656043.171021</v>
      </c>
      <c r="T30" s="6">
        <v>94573528088.037811</v>
      </c>
      <c r="U30" s="6">
        <v>105274675792.78894</v>
      </c>
      <c r="V30" s="6">
        <v>104414522676.56454</v>
      </c>
      <c r="W30" s="6">
        <v>84848916302.115402</v>
      </c>
      <c r="X30" s="6">
        <v>105795806127.50993</v>
      </c>
      <c r="Y30" s="7">
        <v>126574912011.63667</v>
      </c>
      <c r="AA30" s="4" t="s">
        <v>25</v>
      </c>
      <c r="AB30" s="7">
        <v>33.364915450302405</v>
      </c>
      <c r="AC30" s="7">
        <v>36.493691734673007</v>
      </c>
      <c r="AD30" s="7">
        <v>45.217764524701479</v>
      </c>
      <c r="AE30" s="7">
        <v>52.39644947740554</v>
      </c>
      <c r="AF30" s="7">
        <v>53.424570457649779</v>
      </c>
      <c r="AG30" s="7">
        <v>63.373039603549323</v>
      </c>
      <c r="AH30" s="7">
        <v>75.02081208113907</v>
      </c>
      <c r="AI30" s="7">
        <v>82.346807428870306</v>
      </c>
      <c r="AJ30" s="7">
        <v>66.77898970241128</v>
      </c>
      <c r="AK30" s="7">
        <v>71.598934532666803</v>
      </c>
      <c r="AL30" s="7">
        <v>84.455064293346467</v>
      </c>
      <c r="AM30" s="7">
        <v>81.68522565225588</v>
      </c>
      <c r="AN30" s="7">
        <v>89.682537231501811</v>
      </c>
      <c r="AO30" s="7">
        <v>92.457300368983596</v>
      </c>
      <c r="AP30" s="7">
        <v>80.984130312332383</v>
      </c>
      <c r="AQ30" s="7">
        <v>83.005656043171015</v>
      </c>
      <c r="AR30" s="7">
        <v>94.573528088037804</v>
      </c>
      <c r="AS30" s="7">
        <v>105.27467579278894</v>
      </c>
      <c r="AT30" s="7">
        <v>104.41452267656454</v>
      </c>
      <c r="AU30" s="7">
        <v>84.848916302115398</v>
      </c>
      <c r="AV30" s="7">
        <v>105.79580612750993</v>
      </c>
      <c r="AW30" s="7">
        <v>126.57491201163667</v>
      </c>
    </row>
    <row r="31" spans="3:49" x14ac:dyDescent="0.2">
      <c r="C31" s="4" t="s">
        <v>26</v>
      </c>
      <c r="D31" s="17">
        <v>421484093853.46191</v>
      </c>
      <c r="E31" s="6">
        <v>437688848920.86328</v>
      </c>
      <c r="F31" s="6">
        <v>494222040816.32648</v>
      </c>
      <c r="G31" s="6">
        <v>582916514097.40015</v>
      </c>
      <c r="H31" s="6">
        <v>642700000000</v>
      </c>
      <c r="I31" s="6">
        <v>745149954001.83997</v>
      </c>
      <c r="J31" s="6">
        <v>788437374949.97998</v>
      </c>
      <c r="K31" s="6">
        <v>805762867647.05872</v>
      </c>
      <c r="L31" s="6">
        <v>648608817572.83069</v>
      </c>
      <c r="M31" s="6">
        <v>717229317011.39697</v>
      </c>
      <c r="N31" s="6">
        <v>836104561850.80212</v>
      </c>
      <c r="O31" s="6">
        <v>828872120452.11646</v>
      </c>
      <c r="P31" s="6">
        <v>843516106640.60388</v>
      </c>
      <c r="Q31" s="6">
        <v>875777609747.20667</v>
      </c>
      <c r="R31" s="6">
        <v>815304691846.9491</v>
      </c>
      <c r="S31" s="6">
        <v>777214710110.26404</v>
      </c>
      <c r="T31" s="6">
        <v>827907141571.72302</v>
      </c>
      <c r="U31" s="6">
        <v>906772479283.28882</v>
      </c>
      <c r="V31" s="6">
        <v>902036391533.84937</v>
      </c>
      <c r="W31" s="6">
        <v>801032485999.14343</v>
      </c>
      <c r="X31" s="6">
        <v>929801395238.21863</v>
      </c>
      <c r="Y31" s="7">
        <v>1032613371395.6595</v>
      </c>
      <c r="AA31" s="4" t="s">
        <v>26</v>
      </c>
      <c r="AB31" s="7">
        <v>421.4840938534619</v>
      </c>
      <c r="AC31" s="7">
        <v>437.68884892086328</v>
      </c>
      <c r="AD31" s="7">
        <v>494.22204081632646</v>
      </c>
      <c r="AE31" s="7">
        <v>582.91651409740018</v>
      </c>
      <c r="AF31" s="7">
        <v>642.70000000000005</v>
      </c>
      <c r="AG31" s="7">
        <v>745.14995400184</v>
      </c>
      <c r="AH31" s="7">
        <v>788.43737494997993</v>
      </c>
      <c r="AI31" s="7">
        <v>805.76286764705867</v>
      </c>
      <c r="AJ31" s="7">
        <v>648.60881757283073</v>
      </c>
      <c r="AK31" s="7">
        <v>717.22931701139703</v>
      </c>
      <c r="AL31" s="7">
        <v>836.10456185080216</v>
      </c>
      <c r="AM31" s="7">
        <v>828.87212045211641</v>
      </c>
      <c r="AN31" s="7">
        <v>843.51610664060388</v>
      </c>
      <c r="AO31" s="7">
        <v>875.77760974720661</v>
      </c>
      <c r="AP31" s="7">
        <v>815.30469184694914</v>
      </c>
      <c r="AQ31" s="7">
        <v>777.21471011026404</v>
      </c>
      <c r="AR31" s="7">
        <v>827.90714157172306</v>
      </c>
      <c r="AS31" s="7">
        <v>906.77247928328882</v>
      </c>
      <c r="AT31" s="7">
        <v>902.03639153384938</v>
      </c>
      <c r="AU31" s="7">
        <v>801.03248599914343</v>
      </c>
      <c r="AV31" s="7">
        <v>929.80139523821867</v>
      </c>
      <c r="AW31" s="7">
        <v>1032.6133713956594</v>
      </c>
    </row>
    <row r="32" spans="3:49" x14ac:dyDescent="0.2">
      <c r="C32" s="4" t="s">
        <v>27</v>
      </c>
      <c r="D32" s="17">
        <v>33128639672.728516</v>
      </c>
      <c r="E32" s="6">
        <v>36991594020.514015</v>
      </c>
      <c r="F32" s="6">
        <v>46770321528.590164</v>
      </c>
      <c r="G32" s="6">
        <v>68363528120.841408</v>
      </c>
      <c r="H32" s="6">
        <v>84772805062.318954</v>
      </c>
      <c r="I32" s="6">
        <v>101376993750.99576</v>
      </c>
      <c r="J32" s="6">
        <v>125712955252.12257</v>
      </c>
      <c r="K32" s="6">
        <v>149079880738.29788</v>
      </c>
      <c r="L32" s="6">
        <v>121028432041.1268</v>
      </c>
      <c r="M32" s="6">
        <v>137030722710.19595</v>
      </c>
      <c r="N32" s="6">
        <v>162580614171.81897</v>
      </c>
      <c r="O32" s="6">
        <v>157992900012.76974</v>
      </c>
      <c r="P32" s="6">
        <v>161004654093.94229</v>
      </c>
      <c r="Q32" s="6">
        <v>171578513790.19632</v>
      </c>
      <c r="R32" s="6">
        <v>151477127902.84061</v>
      </c>
      <c r="S32" s="6">
        <v>155265095693.86127</v>
      </c>
      <c r="T32" s="6">
        <v>172776198149.12543</v>
      </c>
      <c r="U32" s="6">
        <v>191589920194.50882</v>
      </c>
      <c r="V32" s="6">
        <v>186582040576.04465</v>
      </c>
      <c r="W32" s="6">
        <v>172056182074.72992</v>
      </c>
      <c r="X32" s="6">
        <v>204941777056.7926</v>
      </c>
      <c r="Y32" s="7">
        <v>222144196600.59085</v>
      </c>
      <c r="AA32" s="4" t="s">
        <v>27</v>
      </c>
      <c r="AB32" s="7">
        <v>33.128639672728518</v>
      </c>
      <c r="AC32" s="7">
        <v>36.991594020514015</v>
      </c>
      <c r="AD32" s="7">
        <v>46.770321528590166</v>
      </c>
      <c r="AE32" s="7">
        <v>68.363528120841409</v>
      </c>
      <c r="AF32" s="7">
        <v>84.772805062318952</v>
      </c>
      <c r="AG32" s="7">
        <v>101.37699375099575</v>
      </c>
      <c r="AH32" s="7">
        <v>125.71295525212257</v>
      </c>
      <c r="AI32" s="7">
        <v>149.07988073829787</v>
      </c>
      <c r="AJ32" s="7">
        <v>121.02843204112681</v>
      </c>
      <c r="AK32" s="7">
        <v>137.03072271019596</v>
      </c>
      <c r="AL32" s="7">
        <v>162.58061417181898</v>
      </c>
      <c r="AM32" s="7">
        <v>157.99290001276975</v>
      </c>
      <c r="AN32" s="7">
        <v>161.00465409394229</v>
      </c>
      <c r="AO32" s="7">
        <v>171.57851379019633</v>
      </c>
      <c r="AP32" s="7">
        <v>151.47712790284061</v>
      </c>
      <c r="AQ32" s="7">
        <v>155.26509569386127</v>
      </c>
      <c r="AR32" s="7">
        <v>172.77619814912543</v>
      </c>
      <c r="AS32" s="7">
        <v>191.58992019450881</v>
      </c>
      <c r="AT32" s="7">
        <v>186.58204057604465</v>
      </c>
      <c r="AU32" s="7">
        <v>172.05618207472992</v>
      </c>
      <c r="AV32" s="7">
        <v>204.9417770567926</v>
      </c>
      <c r="AW32" s="7">
        <v>222.14419660059085</v>
      </c>
    </row>
    <row r="33" spans="3:49" x14ac:dyDescent="0.2">
      <c r="C33" s="4" t="s">
        <v>28</v>
      </c>
      <c r="D33" s="17">
        <v>8929729714.8494587</v>
      </c>
      <c r="E33" s="6">
        <v>11061722688.223991</v>
      </c>
      <c r="F33" s="6">
        <v>13996506633.871555</v>
      </c>
      <c r="G33" s="6">
        <v>19301170435.496132</v>
      </c>
      <c r="H33" s="6">
        <v>24155999358.880417</v>
      </c>
      <c r="I33" s="6">
        <v>30226776025.344402</v>
      </c>
      <c r="J33" s="6">
        <v>43142335691.582077</v>
      </c>
      <c r="K33" s="6">
        <v>56055402884.958191</v>
      </c>
      <c r="L33" s="6">
        <v>45307699244.914856</v>
      </c>
      <c r="M33" s="6">
        <v>53854746845.401047</v>
      </c>
      <c r="N33" s="6">
        <v>67931724905.268234</v>
      </c>
      <c r="O33" s="6">
        <v>64042731099.705902</v>
      </c>
      <c r="P33" s="6">
        <v>76385138211.079193</v>
      </c>
      <c r="Q33" s="6">
        <v>82838251211.119156</v>
      </c>
      <c r="R33" s="6">
        <v>73554067275.187881</v>
      </c>
      <c r="S33" s="6">
        <v>78593549490.131393</v>
      </c>
      <c r="T33" s="6">
        <v>88964370565.074524</v>
      </c>
      <c r="U33" s="6">
        <v>101077730281.75999</v>
      </c>
      <c r="V33" s="6">
        <v>100909643280.61493</v>
      </c>
      <c r="W33" s="6">
        <v>92693859931.875458</v>
      </c>
      <c r="X33" s="6">
        <v>116013226558.78004</v>
      </c>
      <c r="Y33" s="7">
        <v>129215235231.07193</v>
      </c>
      <c r="AA33" s="4" t="s">
        <v>28</v>
      </c>
      <c r="AB33" s="7">
        <v>8.9297297148494579</v>
      </c>
      <c r="AC33" s="7">
        <v>11.061722688223991</v>
      </c>
      <c r="AD33" s="7">
        <v>13.996506633871554</v>
      </c>
      <c r="AE33" s="7">
        <v>19.301170435496132</v>
      </c>
      <c r="AF33" s="7">
        <v>24.155999358880418</v>
      </c>
      <c r="AG33" s="7">
        <v>30.226776025344403</v>
      </c>
      <c r="AH33" s="7">
        <v>43.142335691582076</v>
      </c>
      <c r="AI33" s="7">
        <v>56.055402884958191</v>
      </c>
      <c r="AJ33" s="7">
        <v>45.307699244914858</v>
      </c>
      <c r="AK33" s="7">
        <v>53.854746845401046</v>
      </c>
      <c r="AL33" s="7">
        <v>67.93172490526824</v>
      </c>
      <c r="AM33" s="7">
        <v>64.042731099705904</v>
      </c>
      <c r="AN33" s="7">
        <v>76.385138211079195</v>
      </c>
      <c r="AO33" s="7">
        <v>82.838251211119157</v>
      </c>
      <c r="AP33" s="7">
        <v>73.554067275187876</v>
      </c>
      <c r="AQ33" s="7">
        <v>78.593549490131394</v>
      </c>
      <c r="AR33" s="7">
        <v>88.964370565074518</v>
      </c>
      <c r="AS33" s="7">
        <v>101.07773028176</v>
      </c>
      <c r="AT33" s="7">
        <v>100.90964328061493</v>
      </c>
      <c r="AU33" s="7">
        <v>92.693859931875451</v>
      </c>
      <c r="AV33" s="7">
        <v>116.01322655878005</v>
      </c>
      <c r="AW33" s="7">
        <v>129.21523523107194</v>
      </c>
    </row>
    <row r="34" spans="3:49" x14ac:dyDescent="0.2">
      <c r="C34" s="4" t="s">
        <v>39</v>
      </c>
      <c r="D34" s="17">
        <v>113116215289.68117</v>
      </c>
      <c r="E34" s="6">
        <v>121649122807.01753</v>
      </c>
      <c r="F34" s="6">
        <v>151697387187.71408</v>
      </c>
      <c r="G34" s="6">
        <v>203415480735.85562</v>
      </c>
      <c r="H34" s="6">
        <v>268957047128.5946</v>
      </c>
      <c r="I34" s="6">
        <v>333908794239.6145</v>
      </c>
      <c r="J34" s="6">
        <v>392043343368.8371</v>
      </c>
      <c r="K34" s="6">
        <v>520004224863.32062</v>
      </c>
      <c r="L34" s="6">
        <v>341584048925.9762</v>
      </c>
      <c r="M34" s="6">
        <v>445512969856.50812</v>
      </c>
      <c r="N34" s="6">
        <v>573991024064.42017</v>
      </c>
      <c r="O34" s="6">
        <v>594192620575.64453</v>
      </c>
      <c r="P34" s="6">
        <v>592496613389.69348</v>
      </c>
      <c r="Q34" s="6">
        <v>558282985966.48865</v>
      </c>
      <c r="R34" s="6">
        <v>391365600741.08539</v>
      </c>
      <c r="S34" s="6">
        <v>330106509740.15979</v>
      </c>
      <c r="T34" s="6">
        <v>410722481424.91479</v>
      </c>
      <c r="U34" s="6">
        <v>510345505266.60815</v>
      </c>
      <c r="V34" s="6">
        <v>481410680627.34064</v>
      </c>
      <c r="W34" s="6">
        <v>381065599584.42773</v>
      </c>
      <c r="X34" s="6">
        <v>549136981819.11981</v>
      </c>
      <c r="Y34" s="7">
        <v>631550509307.57886</v>
      </c>
      <c r="AA34" s="4" t="s">
        <v>39</v>
      </c>
      <c r="AB34" s="7">
        <v>113.11621528968116</v>
      </c>
      <c r="AC34" s="7">
        <v>121.64912280701753</v>
      </c>
      <c r="AD34" s="7">
        <v>151.69738718771407</v>
      </c>
      <c r="AE34" s="7">
        <v>203.41548073585562</v>
      </c>
      <c r="AF34" s="7">
        <v>268.95704712859458</v>
      </c>
      <c r="AG34" s="7">
        <v>333.90879423961451</v>
      </c>
      <c r="AH34" s="7">
        <v>392.0433433688371</v>
      </c>
      <c r="AI34" s="7">
        <v>520.00422486332059</v>
      </c>
      <c r="AJ34" s="7">
        <v>341.58404892597622</v>
      </c>
      <c r="AK34" s="7">
        <v>445.51296985650811</v>
      </c>
      <c r="AL34" s="7">
        <v>573.99102406442012</v>
      </c>
      <c r="AM34" s="7">
        <v>594.19262057564458</v>
      </c>
      <c r="AN34" s="7">
        <v>592.49661338969349</v>
      </c>
      <c r="AO34" s="7">
        <v>558.2829859664887</v>
      </c>
      <c r="AP34" s="7">
        <v>391.36560074108542</v>
      </c>
      <c r="AQ34" s="7">
        <v>330.10650974015977</v>
      </c>
      <c r="AR34" s="7">
        <v>410.7224814249148</v>
      </c>
      <c r="AS34" s="7">
        <v>510.34550526660814</v>
      </c>
      <c r="AT34" s="7">
        <v>481.41068062734064</v>
      </c>
      <c r="AU34" s="7">
        <v>381.06559958442773</v>
      </c>
      <c r="AV34" s="7">
        <v>549.1369818191198</v>
      </c>
      <c r="AW34" s="7">
        <v>631.55050930757886</v>
      </c>
    </row>
    <row r="35" spans="3:49" x14ac:dyDescent="0.2">
      <c r="C35" s="4" t="s">
        <v>29</v>
      </c>
      <c r="D35" s="17">
        <v>17580281545.052776</v>
      </c>
      <c r="E35" s="6">
        <v>20109328250.828663</v>
      </c>
      <c r="F35" s="6">
        <v>29247254820.59798</v>
      </c>
      <c r="G35" s="6">
        <v>39658444438.368446</v>
      </c>
      <c r="H35" s="6">
        <v>45411896334.393753</v>
      </c>
      <c r="I35" s="6">
        <v>57491282340.236389</v>
      </c>
      <c r="J35" s="6">
        <v>72177797873.605331</v>
      </c>
      <c r="K35" s="6">
        <v>80853219952.223419</v>
      </c>
      <c r="L35" s="6">
        <v>60823815515.714409</v>
      </c>
      <c r="M35" s="6">
        <v>69795609876.80014</v>
      </c>
      <c r="N35" s="6">
        <v>84273075887.714172</v>
      </c>
      <c r="O35" s="6">
        <v>85948067099.907455</v>
      </c>
      <c r="P35" s="6">
        <v>92447056101.788498</v>
      </c>
      <c r="Q35" s="6">
        <v>92713540271.761246</v>
      </c>
      <c r="R35" s="6">
        <v>81433630598.249954</v>
      </c>
      <c r="S35" s="6">
        <v>84075231062.337173</v>
      </c>
      <c r="T35" s="6">
        <v>90938562003.957809</v>
      </c>
      <c r="U35" s="6">
        <v>101718182867.37953</v>
      </c>
      <c r="V35" s="6">
        <v>97158215404.635132</v>
      </c>
      <c r="W35" s="6">
        <v>90781537717.411926</v>
      </c>
      <c r="X35" s="6">
        <v>109150104956.50212</v>
      </c>
      <c r="Y35" s="7">
        <v>114728278055.18721</v>
      </c>
      <c r="AA35" s="4" t="s">
        <v>29</v>
      </c>
      <c r="AB35" s="7">
        <v>17.580281545052777</v>
      </c>
      <c r="AC35" s="7">
        <v>20.109328250828664</v>
      </c>
      <c r="AD35" s="7">
        <v>29.247254820597981</v>
      </c>
      <c r="AE35" s="7">
        <v>39.658444438368448</v>
      </c>
      <c r="AF35" s="7">
        <v>45.411896334393752</v>
      </c>
      <c r="AG35" s="7">
        <v>57.491282340236388</v>
      </c>
      <c r="AH35" s="7">
        <v>72.177797873605329</v>
      </c>
      <c r="AI35" s="7">
        <v>80.853219952223412</v>
      </c>
      <c r="AJ35" s="7">
        <v>60.823815515714408</v>
      </c>
      <c r="AK35" s="7">
        <v>69.795609876800143</v>
      </c>
      <c r="AL35" s="7">
        <v>84.273075887714171</v>
      </c>
      <c r="AM35" s="7">
        <v>85.948067099907462</v>
      </c>
      <c r="AN35" s="7">
        <v>92.447056101788505</v>
      </c>
      <c r="AO35" s="7">
        <v>92.713540271761246</v>
      </c>
      <c r="AP35" s="7">
        <v>81.433630598249948</v>
      </c>
      <c r="AQ35" s="7">
        <v>84.075231062337167</v>
      </c>
      <c r="AR35" s="7">
        <v>90.938562003957813</v>
      </c>
      <c r="AS35" s="7">
        <v>101.71818286737953</v>
      </c>
      <c r="AT35" s="7">
        <v>97.158215404635129</v>
      </c>
      <c r="AU35" s="7">
        <v>90.781537717411922</v>
      </c>
      <c r="AV35" s="7">
        <v>109.15010495650212</v>
      </c>
      <c r="AW35" s="7">
        <v>114.7282780551872</v>
      </c>
    </row>
    <row r="36" spans="3:49" x14ac:dyDescent="0.2">
      <c r="C36" s="4" t="s">
        <v>30</v>
      </c>
      <c r="D36" s="17">
        <v>10802787759.131294</v>
      </c>
      <c r="E36" s="6">
        <v>12290189526.18454</v>
      </c>
      <c r="F36" s="6">
        <v>15114769177.368969</v>
      </c>
      <c r="G36" s="6">
        <v>18946986796.213253</v>
      </c>
      <c r="H36" s="6">
        <v>21655505534.137543</v>
      </c>
      <c r="I36" s="6">
        <v>25611438966.252666</v>
      </c>
      <c r="J36" s="6">
        <v>32637319159.282066</v>
      </c>
      <c r="K36" s="6">
        <v>36989152940.771866</v>
      </c>
      <c r="L36" s="6">
        <v>28957253603.132011</v>
      </c>
      <c r="M36" s="6">
        <v>30985760883.900059</v>
      </c>
      <c r="N36" s="6">
        <v>36236196221.702408</v>
      </c>
      <c r="O36" s="6">
        <v>33951293540.458603</v>
      </c>
      <c r="P36" s="6">
        <v>35932394253.263237</v>
      </c>
      <c r="Q36" s="6">
        <v>38073728494.279472</v>
      </c>
      <c r="R36" s="6">
        <v>33256871127.948029</v>
      </c>
      <c r="S36" s="6">
        <v>34738156236.379463</v>
      </c>
      <c r="T36" s="6">
        <v>40389935067.055367</v>
      </c>
      <c r="U36" s="6">
        <v>45938876526.152908</v>
      </c>
      <c r="V36" s="6">
        <v>45475234205.105812</v>
      </c>
      <c r="W36" s="6">
        <v>41784361742.935524</v>
      </c>
      <c r="X36" s="6">
        <v>51668781592.417778</v>
      </c>
      <c r="Y36" s="7">
        <v>56547401875.198662</v>
      </c>
      <c r="AA36" s="4" t="s">
        <v>30</v>
      </c>
      <c r="AB36" s="7">
        <v>10.802787759131295</v>
      </c>
      <c r="AC36" s="7">
        <v>12.290189526184539</v>
      </c>
      <c r="AD36" s="7">
        <v>15.114769177368968</v>
      </c>
      <c r="AE36" s="7">
        <v>18.946986796213253</v>
      </c>
      <c r="AF36" s="7">
        <v>21.655505534137543</v>
      </c>
      <c r="AG36" s="7">
        <v>25.611438966252667</v>
      </c>
      <c r="AH36" s="7">
        <v>32.637319159282065</v>
      </c>
      <c r="AI36" s="7">
        <v>36.989152940771866</v>
      </c>
      <c r="AJ36" s="7">
        <v>28.95725360313201</v>
      </c>
      <c r="AK36" s="7">
        <v>30.98576088390006</v>
      </c>
      <c r="AL36" s="7">
        <v>36.236196221702407</v>
      </c>
      <c r="AM36" s="7">
        <v>33.9512935404586</v>
      </c>
      <c r="AN36" s="7">
        <v>35.93239425326324</v>
      </c>
      <c r="AO36" s="7">
        <v>38.073728494279472</v>
      </c>
      <c r="AP36" s="7">
        <v>33.256871127948031</v>
      </c>
      <c r="AQ36" s="7">
        <v>34.73815623637946</v>
      </c>
      <c r="AR36" s="7">
        <v>40.389935067055369</v>
      </c>
      <c r="AS36" s="7">
        <v>45.93887652615291</v>
      </c>
      <c r="AT36" s="7">
        <v>45.475234205105814</v>
      </c>
      <c r="AU36" s="7">
        <v>41.784361742935523</v>
      </c>
      <c r="AV36" s="7">
        <v>51.66878159241778</v>
      </c>
      <c r="AW36" s="7">
        <v>56.547401875198659</v>
      </c>
    </row>
    <row r="37" spans="3:49" x14ac:dyDescent="0.2">
      <c r="C37" s="4" t="s">
        <v>31</v>
      </c>
      <c r="D37" s="17">
        <v>174923611768.50415</v>
      </c>
      <c r="E37" s="6">
        <v>188203212026.66699</v>
      </c>
      <c r="F37" s="6">
        <v>232580150552.15637</v>
      </c>
      <c r="G37" s="6">
        <v>271668265945.94666</v>
      </c>
      <c r="H37" s="6">
        <v>288189779324.51349</v>
      </c>
      <c r="I37" s="6">
        <v>318141118708.23486</v>
      </c>
      <c r="J37" s="6">
        <v>383015720487.84436</v>
      </c>
      <c r="K37" s="6">
        <v>418147545809.37488</v>
      </c>
      <c r="L37" s="6">
        <v>343958924364.06226</v>
      </c>
      <c r="M37" s="6">
        <v>369060959966.66736</v>
      </c>
      <c r="N37" s="6">
        <v>437327285272.37439</v>
      </c>
      <c r="O37" s="6">
        <v>416701933892.57825</v>
      </c>
      <c r="P37" s="6">
        <v>446689924483.5307</v>
      </c>
      <c r="Q37" s="6">
        <v>459120571553.33173</v>
      </c>
      <c r="R37" s="6">
        <v>402038652995.31232</v>
      </c>
      <c r="S37" s="6">
        <v>417712027692.60803</v>
      </c>
      <c r="T37" s="6">
        <v>461350495658.82434</v>
      </c>
      <c r="U37" s="6">
        <v>499658310234.50946</v>
      </c>
      <c r="V37" s="6">
        <v>486713932627.4502</v>
      </c>
      <c r="W37" s="6">
        <v>393398610432.68591</v>
      </c>
      <c r="X37" s="6">
        <v>494072023430.22461</v>
      </c>
      <c r="Y37" s="7">
        <v>579512673488.3291</v>
      </c>
      <c r="AA37" s="4" t="s">
        <v>31</v>
      </c>
      <c r="AB37" s="7">
        <v>174.92361176850414</v>
      </c>
      <c r="AC37" s="7">
        <v>188.20321202666699</v>
      </c>
      <c r="AD37" s="7">
        <v>232.58015055215637</v>
      </c>
      <c r="AE37" s="7">
        <v>271.66826594594664</v>
      </c>
      <c r="AF37" s="7">
        <v>288.18977932451349</v>
      </c>
      <c r="AG37" s="7">
        <v>318.14111870823484</v>
      </c>
      <c r="AH37" s="7">
        <v>383.01572048784436</v>
      </c>
      <c r="AI37" s="7">
        <v>418.14754580937489</v>
      </c>
      <c r="AJ37" s="7">
        <v>343.95892436406228</v>
      </c>
      <c r="AK37" s="7">
        <v>369.06095996666738</v>
      </c>
      <c r="AL37" s="7">
        <v>437.32728527237441</v>
      </c>
      <c r="AM37" s="7">
        <v>416.70193389257827</v>
      </c>
      <c r="AN37" s="7">
        <v>446.68992448353072</v>
      </c>
      <c r="AO37" s="7">
        <v>459.12057155333173</v>
      </c>
      <c r="AP37" s="7">
        <v>402.0386529953123</v>
      </c>
      <c r="AQ37" s="7">
        <v>417.71202769260805</v>
      </c>
      <c r="AR37" s="7">
        <v>461.35049565882434</v>
      </c>
      <c r="AS37" s="7">
        <v>499.65831023450949</v>
      </c>
      <c r="AT37" s="7">
        <v>486.71393262745022</v>
      </c>
      <c r="AU37" s="7">
        <v>393.39861043268593</v>
      </c>
      <c r="AV37" s="7">
        <v>494.07202343022459</v>
      </c>
      <c r="AW37" s="7">
        <v>579.51267348832914</v>
      </c>
    </row>
    <row r="38" spans="3:49" x14ac:dyDescent="0.2">
      <c r="C38" s="4" t="s">
        <v>32</v>
      </c>
      <c r="D38" s="17">
        <v>1026812000000</v>
      </c>
      <c r="E38" s="6">
        <v>997979000000</v>
      </c>
      <c r="F38" s="6">
        <v>1035165000000</v>
      </c>
      <c r="G38" s="6">
        <v>1176363000000</v>
      </c>
      <c r="H38" s="6">
        <v>1301580000000</v>
      </c>
      <c r="I38" s="6">
        <v>1470170000000</v>
      </c>
      <c r="J38" s="6">
        <v>1659295000000</v>
      </c>
      <c r="K38" s="6">
        <v>1835280000000</v>
      </c>
      <c r="L38" s="6">
        <v>1582774000000</v>
      </c>
      <c r="M38" s="6">
        <v>1857247000000</v>
      </c>
      <c r="N38" s="6">
        <v>2115864000000</v>
      </c>
      <c r="O38" s="6">
        <v>2217700000000</v>
      </c>
      <c r="P38" s="6">
        <v>2287922000000</v>
      </c>
      <c r="Q38" s="6">
        <v>2378545000000</v>
      </c>
      <c r="R38" s="6">
        <v>2270622000000</v>
      </c>
      <c r="S38" s="6">
        <v>2235558000000</v>
      </c>
      <c r="T38" s="6">
        <v>2388260000000</v>
      </c>
      <c r="U38" s="6">
        <v>2538089000000</v>
      </c>
      <c r="V38" s="6">
        <v>2538450000000</v>
      </c>
      <c r="W38" s="6">
        <v>2150112000000</v>
      </c>
      <c r="X38" s="6">
        <v>2550038000000</v>
      </c>
      <c r="Y38" s="7">
        <v>2995046000000</v>
      </c>
      <c r="AA38" s="4" t="s">
        <v>32</v>
      </c>
      <c r="AB38" s="7">
        <v>1026.8119999999999</v>
      </c>
      <c r="AC38" s="7">
        <v>997.97900000000004</v>
      </c>
      <c r="AD38" s="7">
        <v>1035.165</v>
      </c>
      <c r="AE38" s="7">
        <v>1176.3630000000001</v>
      </c>
      <c r="AF38" s="7">
        <v>1301.58</v>
      </c>
      <c r="AG38" s="7">
        <v>1470.17</v>
      </c>
      <c r="AH38" s="7">
        <v>1659.2950000000001</v>
      </c>
      <c r="AI38" s="7">
        <v>1835.28</v>
      </c>
      <c r="AJ38" s="7">
        <v>1582.7739999999999</v>
      </c>
      <c r="AK38" s="7">
        <v>1857.2470000000001</v>
      </c>
      <c r="AL38" s="7">
        <v>2115.864</v>
      </c>
      <c r="AM38" s="7">
        <v>2217.6999999999998</v>
      </c>
      <c r="AN38" s="7">
        <v>2287.922</v>
      </c>
      <c r="AO38" s="7">
        <v>2378.5450000000001</v>
      </c>
      <c r="AP38" s="7">
        <v>2270.6219999999998</v>
      </c>
      <c r="AQ38" s="7">
        <v>2235.558</v>
      </c>
      <c r="AR38" s="7">
        <v>2388.2600000000002</v>
      </c>
      <c r="AS38" s="7">
        <v>2538.0889999999999</v>
      </c>
      <c r="AT38" s="7">
        <v>2538.4499999999998</v>
      </c>
      <c r="AU38" s="7">
        <v>2150.1120000000001</v>
      </c>
      <c r="AV38" s="7">
        <v>2550.038</v>
      </c>
      <c r="AW38" s="7">
        <v>2995.0459999999998</v>
      </c>
    </row>
    <row r="39" spans="3:49" x14ac:dyDescent="0.2">
      <c r="C39" s="4" t="s">
        <v>33</v>
      </c>
      <c r="D39" s="17">
        <v>104038105933.72124</v>
      </c>
      <c r="E39" s="6">
        <v>110067473888.52943</v>
      </c>
      <c r="F39" s="6">
        <v>134823837849.20174</v>
      </c>
      <c r="G39" s="6">
        <v>164409367388.31662</v>
      </c>
      <c r="H39" s="6">
        <v>176558857769.86792</v>
      </c>
      <c r="I39" s="6">
        <v>200916212626.38583</v>
      </c>
      <c r="J39" s="6">
        <v>233886636681.06766</v>
      </c>
      <c r="K39" s="6">
        <v>254126018418.77682</v>
      </c>
      <c r="L39" s="6">
        <v>189692701664.53265</v>
      </c>
      <c r="M39" s="6">
        <v>221523364067.8045</v>
      </c>
      <c r="N39" s="6">
        <v>259899243504.95865</v>
      </c>
      <c r="O39" s="6">
        <v>248769750722.59991</v>
      </c>
      <c r="P39" s="6">
        <v>249565101475.46939</v>
      </c>
      <c r="Q39" s="6">
        <v>251793490103.53772</v>
      </c>
      <c r="R39" s="6">
        <v>221067597699.18607</v>
      </c>
      <c r="S39" s="6">
        <v>220140602021.14182</v>
      </c>
      <c r="T39" s="6">
        <v>236613045812.24426</v>
      </c>
      <c r="U39" s="6">
        <v>253749019031.884</v>
      </c>
      <c r="V39" s="6">
        <v>255243590341.1265</v>
      </c>
      <c r="W39" s="6">
        <v>239868498785.73383</v>
      </c>
      <c r="X39" s="6">
        <v>297447345126.91388</v>
      </c>
      <c r="Y39" s="7">
        <v>313830348178.22827</v>
      </c>
      <c r="AA39" s="4" t="s">
        <v>33</v>
      </c>
      <c r="AB39" s="7">
        <v>104.03810593372124</v>
      </c>
      <c r="AC39" s="7">
        <v>110.06747388852943</v>
      </c>
      <c r="AD39" s="7">
        <v>134.82383784920174</v>
      </c>
      <c r="AE39" s="7">
        <v>164.40936738831661</v>
      </c>
      <c r="AF39" s="7">
        <v>176.55885776986793</v>
      </c>
      <c r="AG39" s="7">
        <v>200.91621262638583</v>
      </c>
      <c r="AH39" s="7">
        <v>233.88663668106767</v>
      </c>
      <c r="AI39" s="7">
        <v>254.12601841877682</v>
      </c>
      <c r="AJ39" s="7">
        <v>189.69270166453265</v>
      </c>
      <c r="AK39" s="7">
        <v>221.52336406780449</v>
      </c>
      <c r="AL39" s="7">
        <v>259.89924350495863</v>
      </c>
      <c r="AM39" s="7">
        <v>248.76975072259992</v>
      </c>
      <c r="AN39" s="7">
        <v>249.56510147546939</v>
      </c>
      <c r="AO39" s="7">
        <v>251.79349010353772</v>
      </c>
      <c r="AP39" s="7">
        <v>221.06759769918605</v>
      </c>
      <c r="AQ39" s="7">
        <v>220.1406020211418</v>
      </c>
      <c r="AR39" s="7">
        <v>236.61304581224425</v>
      </c>
      <c r="AS39" s="7">
        <v>253.74901903188399</v>
      </c>
      <c r="AT39" s="7">
        <v>255.24359034112649</v>
      </c>
      <c r="AU39" s="7">
        <v>239.86849878573383</v>
      </c>
      <c r="AV39" s="7">
        <v>297.44734512691389</v>
      </c>
      <c r="AW39" s="7">
        <v>313.83034817822829</v>
      </c>
    </row>
    <row r="40" spans="3:49" ht="17" thickBot="1" x14ac:dyDescent="0.25">
      <c r="C40" s="5" t="s">
        <v>34</v>
      </c>
      <c r="D40" s="18">
        <v>34871552860.072426</v>
      </c>
      <c r="E40" s="8">
        <v>39305779457.565308</v>
      </c>
      <c r="F40" s="8">
        <v>48053312718.701668</v>
      </c>
      <c r="G40" s="8">
        <v>62016712553.354988</v>
      </c>
      <c r="H40" s="8">
        <v>70774176092.593292</v>
      </c>
      <c r="I40" s="8">
        <v>85375664242.597092</v>
      </c>
      <c r="J40" s="8">
        <v>109092692856.88612</v>
      </c>
      <c r="K40" s="8">
        <v>125363676136.59142</v>
      </c>
      <c r="L40" s="8">
        <v>97285176510.823029</v>
      </c>
      <c r="M40" s="8">
        <v>107203863216.48822</v>
      </c>
      <c r="N40" s="8">
        <v>122180632165.3279</v>
      </c>
      <c r="O40" s="8">
        <v>110624931420.63843</v>
      </c>
      <c r="P40" s="8">
        <v>115889090055.65614</v>
      </c>
      <c r="Q40" s="8">
        <v>122873573562.81465</v>
      </c>
      <c r="R40" s="8">
        <v>109560505848.76447</v>
      </c>
      <c r="S40" s="8">
        <v>111124980759.43983</v>
      </c>
      <c r="T40" s="8">
        <v>122961374954.45175</v>
      </c>
      <c r="U40" s="8">
        <v>134482261437.02144</v>
      </c>
      <c r="V40" s="8">
        <v>133725455859.07933</v>
      </c>
      <c r="W40" s="8">
        <v>123747209385.38283</v>
      </c>
      <c r="X40" s="8">
        <v>145580806500.82898</v>
      </c>
      <c r="Y40" s="9">
        <v>161746384710.86871</v>
      </c>
      <c r="AA40" s="5" t="s">
        <v>34</v>
      </c>
      <c r="AB40" s="9">
        <v>34.871552860072427</v>
      </c>
      <c r="AC40" s="9">
        <v>39.305779457565308</v>
      </c>
      <c r="AD40" s="9">
        <v>48.053312718701669</v>
      </c>
      <c r="AE40" s="9">
        <v>62.016712553354985</v>
      </c>
      <c r="AF40" s="9">
        <v>70.774176092593294</v>
      </c>
      <c r="AG40" s="9">
        <v>85.375664242597097</v>
      </c>
      <c r="AH40" s="9">
        <v>109.09269285688612</v>
      </c>
      <c r="AI40" s="9">
        <v>125.36367613659142</v>
      </c>
      <c r="AJ40" s="9">
        <v>97.285176510823035</v>
      </c>
      <c r="AK40" s="9">
        <v>107.20386321648822</v>
      </c>
      <c r="AL40" s="9">
        <v>122.18063216532789</v>
      </c>
      <c r="AM40" s="9">
        <v>110.62493142063843</v>
      </c>
      <c r="AN40" s="9">
        <v>115.88909005565614</v>
      </c>
      <c r="AO40" s="9">
        <v>122.87357356281466</v>
      </c>
      <c r="AP40" s="9">
        <v>109.56050584876446</v>
      </c>
      <c r="AQ40" s="9">
        <v>111.12498075943984</v>
      </c>
      <c r="AR40" s="9">
        <v>122.96137495445176</v>
      </c>
      <c r="AS40" s="9">
        <v>134.48226143702144</v>
      </c>
      <c r="AT40" s="9">
        <v>133.72545585907932</v>
      </c>
      <c r="AU40" s="9">
        <v>123.74720938538283</v>
      </c>
      <c r="AV40" s="9">
        <v>145.58080650082897</v>
      </c>
      <c r="AW40" s="9">
        <v>161.74638471086871</v>
      </c>
    </row>
    <row r="41" spans="3:49" ht="17" thickBot="1" x14ac:dyDescent="0.25"/>
    <row r="42" spans="3:49" ht="17" thickBot="1" x14ac:dyDescent="0.25">
      <c r="C42" s="102" t="s">
        <v>85</v>
      </c>
      <c r="D42" s="103" t="s">
        <v>37</v>
      </c>
      <c r="AA42" s="39" t="s">
        <v>86</v>
      </c>
    </row>
  </sheetData>
  <sortState xmlns:xlrd2="http://schemas.microsoft.com/office/spreadsheetml/2017/richdata2" ref="C3:Y40">
    <sortCondition ref="C3:C40"/>
  </sortState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4E6F-F7DE-974F-95BC-8E9B8CCDB648}">
  <dimension ref="B1:V43"/>
  <sheetViews>
    <sheetView topLeftCell="A3" workbookViewId="0">
      <selection activeCell="B43" sqref="B43"/>
    </sheetView>
  </sheetViews>
  <sheetFormatPr baseColWidth="10" defaultRowHeight="16" x14ac:dyDescent="0.2"/>
  <cols>
    <col min="2" max="2" width="16" customWidth="1"/>
    <col min="3" max="11" width="11" bestFit="1" customWidth="1"/>
    <col min="12" max="22" width="11.6640625" bestFit="1" customWidth="1"/>
  </cols>
  <sheetData>
    <row r="1" spans="2:22" ht="17" thickBot="1" x14ac:dyDescent="0.25"/>
    <row r="2" spans="2:22" ht="17" thickBot="1" x14ac:dyDescent="0.25">
      <c r="B2" s="1" t="s">
        <v>0</v>
      </c>
      <c r="C2" s="2">
        <v>2001</v>
      </c>
      <c r="D2" s="2">
        <f>C2+1</f>
        <v>2002</v>
      </c>
      <c r="E2" s="2">
        <f t="shared" ref="E2" si="0">D2+1</f>
        <v>2003</v>
      </c>
      <c r="F2" s="2">
        <f t="shared" ref="F2" si="1">E2+1</f>
        <v>2004</v>
      </c>
      <c r="G2" s="2">
        <f t="shared" ref="G2" si="2">F2+1</f>
        <v>2005</v>
      </c>
      <c r="H2" s="2">
        <f t="shared" ref="H2" si="3">G2+1</f>
        <v>2006</v>
      </c>
      <c r="I2" s="2">
        <f t="shared" ref="I2" si="4">H2+1</f>
        <v>2007</v>
      </c>
      <c r="J2" s="2">
        <f t="shared" ref="J2" si="5">I2+1</f>
        <v>2008</v>
      </c>
      <c r="K2" s="2">
        <f t="shared" ref="K2" si="6">J2+1</f>
        <v>2009</v>
      </c>
      <c r="L2" s="2">
        <f t="shared" ref="L2" si="7">K2+1</f>
        <v>2010</v>
      </c>
      <c r="M2" s="2">
        <f t="shared" ref="M2" si="8">L2+1</f>
        <v>2011</v>
      </c>
      <c r="N2" s="2">
        <f t="shared" ref="N2" si="9">M2+1</f>
        <v>2012</v>
      </c>
      <c r="O2" s="2">
        <f t="shared" ref="O2" si="10">N2+1</f>
        <v>2013</v>
      </c>
      <c r="P2" s="2">
        <f t="shared" ref="P2" si="11">O2+1</f>
        <v>2014</v>
      </c>
      <c r="Q2" s="2">
        <f t="shared" ref="Q2" si="12">P2+1</f>
        <v>2015</v>
      </c>
      <c r="R2" s="2">
        <f>Q2+1</f>
        <v>2016</v>
      </c>
      <c r="S2" s="2">
        <f t="shared" ref="S2" si="13">R2+1</f>
        <v>2017</v>
      </c>
      <c r="T2" s="2">
        <f t="shared" ref="T2" si="14">S2+1</f>
        <v>2018</v>
      </c>
      <c r="U2" s="2">
        <f>T2+1</f>
        <v>2019</v>
      </c>
      <c r="V2" s="2">
        <f t="shared" ref="V2" si="15">U2+1</f>
        <v>2020</v>
      </c>
    </row>
    <row r="3" spans="2:22" x14ac:dyDescent="0.2">
      <c r="B3" s="3" t="s">
        <v>1</v>
      </c>
      <c r="C3" s="66">
        <v>635.52999169999998</v>
      </c>
      <c r="D3" s="67">
        <v>630.23499760000004</v>
      </c>
      <c r="E3" s="67">
        <v>550.56320579999999</v>
      </c>
      <c r="F3" s="67">
        <v>608.92568889999995</v>
      </c>
      <c r="G3" s="67">
        <v>571.05690140000002</v>
      </c>
      <c r="H3" s="67">
        <v>613.74993710000001</v>
      </c>
      <c r="I3" s="67">
        <v>617.77345629999991</v>
      </c>
      <c r="J3" s="67">
        <v>590.31081410000002</v>
      </c>
      <c r="K3" s="67">
        <v>605.1119367</v>
      </c>
      <c r="L3" s="67">
        <v>589.47346129999994</v>
      </c>
      <c r="M3" s="67">
        <v>690.00181729999997</v>
      </c>
      <c r="N3" s="67">
        <v>690.40159300000005</v>
      </c>
      <c r="O3" s="67">
        <v>604.28566760000001</v>
      </c>
      <c r="P3" s="67">
        <v>621.42042890000005</v>
      </c>
      <c r="Q3" s="67">
        <v>622.09264139999993</v>
      </c>
      <c r="R3" s="67">
        <v>600.64276419999999</v>
      </c>
      <c r="S3" s="67">
        <v>647.51827190000006</v>
      </c>
      <c r="T3" s="67">
        <v>642.27585770000007</v>
      </c>
      <c r="U3" s="67">
        <v>613.60470129999999</v>
      </c>
      <c r="V3" s="68">
        <v>571.90311990000009</v>
      </c>
    </row>
    <row r="4" spans="2:22" x14ac:dyDescent="0.2">
      <c r="B4" s="4" t="s">
        <v>2</v>
      </c>
      <c r="C4" s="69">
        <v>83.001777340000004</v>
      </c>
      <c r="D4" s="70">
        <v>84.500381269999991</v>
      </c>
      <c r="E4" s="70">
        <v>89.432434529999995</v>
      </c>
      <c r="F4" s="70">
        <v>90.322806779999993</v>
      </c>
      <c r="G4" s="70">
        <v>90.356770910000009</v>
      </c>
      <c r="H4" s="70">
        <v>88.152696790000007</v>
      </c>
      <c r="I4" s="70">
        <v>85.204269889999992</v>
      </c>
      <c r="J4" s="70">
        <v>84.95381617000001</v>
      </c>
      <c r="K4" s="70">
        <v>77.767405940000003</v>
      </c>
      <c r="L4" s="70">
        <v>83.55095772</v>
      </c>
      <c r="M4" s="70">
        <v>81.738651259999997</v>
      </c>
      <c r="N4" s="70">
        <v>78.292566890000003</v>
      </c>
      <c r="O4" s="70">
        <v>78.909033809999997</v>
      </c>
      <c r="P4" s="70">
        <v>75.143187619999992</v>
      </c>
      <c r="Q4" s="70">
        <v>76.429623739999997</v>
      </c>
      <c r="R4" s="70">
        <v>76.780911770000003</v>
      </c>
      <c r="S4" s="70">
        <v>78.699136230000008</v>
      </c>
      <c r="T4" s="70">
        <v>75.582156879999999</v>
      </c>
      <c r="U4" s="70">
        <v>76.622885440000005</v>
      </c>
      <c r="V4" s="71">
        <v>71.017828699999995</v>
      </c>
    </row>
    <row r="5" spans="2:22" x14ac:dyDescent="0.2">
      <c r="B5" s="4" t="s">
        <v>3</v>
      </c>
      <c r="C5" s="69">
        <v>138.694356</v>
      </c>
      <c r="D5" s="70">
        <v>131.3738147</v>
      </c>
      <c r="E5" s="70">
        <v>134.7605446</v>
      </c>
      <c r="F5" s="70">
        <v>132.64116240000001</v>
      </c>
      <c r="G5" s="70">
        <v>129.91263699999999</v>
      </c>
      <c r="H5" s="70">
        <v>125.9994899</v>
      </c>
      <c r="I5" s="70">
        <v>121.21571899999999</v>
      </c>
      <c r="J5" s="70">
        <v>123.93493720000001</v>
      </c>
      <c r="K5" s="70">
        <v>117.42223660000001</v>
      </c>
      <c r="L5" s="70">
        <v>124.9084666</v>
      </c>
      <c r="M5" s="70">
        <v>113.1524764</v>
      </c>
      <c r="N5" s="70">
        <v>111.9285141</v>
      </c>
      <c r="O5" s="70">
        <v>112.86963069999999</v>
      </c>
      <c r="P5" s="70">
        <v>106.7495809</v>
      </c>
      <c r="Q5" s="70">
        <v>111.40304690000001</v>
      </c>
      <c r="R5" s="70">
        <v>110.33532270000001</v>
      </c>
      <c r="S5" s="70">
        <v>108.19379549999999</v>
      </c>
      <c r="T5" s="70">
        <v>108.9524335</v>
      </c>
      <c r="U5" s="70">
        <v>108.0863373</v>
      </c>
      <c r="V5" s="71">
        <v>100.0634878</v>
      </c>
    </row>
    <row r="6" spans="2:22" x14ac:dyDescent="0.2">
      <c r="B6" s="4" t="s">
        <v>4</v>
      </c>
      <c r="C6" s="69">
        <v>60.21694282</v>
      </c>
      <c r="D6" s="70">
        <v>57.531373420000001</v>
      </c>
      <c r="E6" s="70">
        <v>62.397584680000001</v>
      </c>
      <c r="F6" s="70">
        <v>61.150524179999998</v>
      </c>
      <c r="G6" s="70">
        <v>61.138037859999997</v>
      </c>
      <c r="H6" s="70">
        <v>61.092057279999999</v>
      </c>
      <c r="I6" s="70">
        <v>65.265203299999996</v>
      </c>
      <c r="J6" s="70">
        <v>62.886923770000003</v>
      </c>
      <c r="K6" s="70">
        <v>55.398352639999999</v>
      </c>
      <c r="L6" s="70">
        <v>57.043546550000002</v>
      </c>
      <c r="M6" s="70">
        <v>62.924958079999996</v>
      </c>
      <c r="N6" s="70">
        <v>57.187089590000006</v>
      </c>
      <c r="O6" s="70">
        <v>52.036536220000002</v>
      </c>
      <c r="P6" s="70">
        <v>54.624017979999998</v>
      </c>
      <c r="Q6" s="70">
        <v>57.320007019999998</v>
      </c>
      <c r="R6" s="70">
        <v>54.456290940000002</v>
      </c>
      <c r="S6" s="70">
        <v>56.596723160000003</v>
      </c>
      <c r="T6" s="70">
        <v>53.370257180000003</v>
      </c>
      <c r="U6" s="70">
        <v>51.526039490000002</v>
      </c>
      <c r="V6" s="71">
        <v>46.492854610000002</v>
      </c>
    </row>
    <row r="7" spans="2:22" x14ac:dyDescent="0.2">
      <c r="B7" s="4" t="s">
        <v>5</v>
      </c>
      <c r="C7" s="69">
        <v>640.27659740000001</v>
      </c>
      <c r="D7" s="70">
        <v>661.25633949999997</v>
      </c>
      <c r="E7" s="70">
        <v>682.67201839999996</v>
      </c>
      <c r="F7" s="70">
        <v>679.68996249999998</v>
      </c>
      <c r="G7" s="70">
        <v>693.70972109999991</v>
      </c>
      <c r="H7" s="70">
        <v>682.55591049999998</v>
      </c>
      <c r="I7" s="70">
        <v>716.33570770000006</v>
      </c>
      <c r="J7" s="70">
        <v>691.8645229</v>
      </c>
      <c r="K7" s="70">
        <v>656.85394650000001</v>
      </c>
      <c r="L7" s="70">
        <v>673.67286019999995</v>
      </c>
      <c r="M7" s="70">
        <v>690.32858099999999</v>
      </c>
      <c r="N7" s="70">
        <v>690.45435520000001</v>
      </c>
      <c r="O7" s="70">
        <v>702.66142100000002</v>
      </c>
      <c r="P7" s="70">
        <v>710.54960900000003</v>
      </c>
      <c r="Q7" s="70">
        <v>708.79991740000003</v>
      </c>
      <c r="R7" s="70">
        <v>709.18012120000003</v>
      </c>
      <c r="S7" s="70">
        <v>725.61282290000008</v>
      </c>
      <c r="T7" s="70">
        <v>742.23253709999994</v>
      </c>
      <c r="U7" s="70">
        <v>726.90411990000007</v>
      </c>
      <c r="V7" s="71">
        <v>677.70922270000005</v>
      </c>
    </row>
    <row r="8" spans="2:22" x14ac:dyDescent="0.2">
      <c r="B8" s="4" t="s">
        <v>6</v>
      </c>
      <c r="C8" s="69">
        <v>4759.8140889999995</v>
      </c>
      <c r="D8" s="70">
        <v>5053.0605710000009</v>
      </c>
      <c r="E8" s="70">
        <v>5724.5142569999998</v>
      </c>
      <c r="F8" s="70">
        <v>6489.9379319999998</v>
      </c>
      <c r="G8" s="70">
        <v>7263.5585780000001</v>
      </c>
      <c r="H8" s="70">
        <v>7942.4639820000002</v>
      </c>
      <c r="I8" s="70">
        <v>8551.0534979999993</v>
      </c>
      <c r="J8" s="70">
        <v>8805.3314379999993</v>
      </c>
      <c r="K8" s="70">
        <v>9380.4467019999993</v>
      </c>
      <c r="L8" s="70">
        <v>10211.636789999999</v>
      </c>
      <c r="M8" s="70">
        <v>11089.79242</v>
      </c>
      <c r="N8" s="70">
        <v>11374.79558</v>
      </c>
      <c r="O8" s="70">
        <v>11861.84352</v>
      </c>
      <c r="P8" s="70">
        <v>11940.737419999999</v>
      </c>
      <c r="Q8" s="70">
        <v>11804.69679</v>
      </c>
      <c r="R8" s="70">
        <v>11773.340789999998</v>
      </c>
      <c r="S8" s="70">
        <v>12014.198869999998</v>
      </c>
      <c r="T8" s="70">
        <v>12524.335160000001</v>
      </c>
      <c r="U8" s="70">
        <v>12732.245130000001</v>
      </c>
      <c r="V8" s="71">
        <v>12942.868339999999</v>
      </c>
    </row>
    <row r="9" spans="2:22" x14ac:dyDescent="0.2">
      <c r="B9" s="4" t="s">
        <v>7</v>
      </c>
      <c r="C9" s="69">
        <v>8.0719542410000003</v>
      </c>
      <c r="D9" s="70">
        <v>8.2994186320000001</v>
      </c>
      <c r="E9" s="70">
        <v>8.9720645989999994</v>
      </c>
      <c r="F9" s="70">
        <v>8.9148012209999994</v>
      </c>
      <c r="G9" s="70">
        <v>9.0247046449999999</v>
      </c>
      <c r="H9" s="70">
        <v>9.1629941059999993</v>
      </c>
      <c r="I9" s="70">
        <v>9.4935722170000005</v>
      </c>
      <c r="J9" s="70">
        <v>9.7092889419999988</v>
      </c>
      <c r="K9" s="70">
        <v>9.5380529410000001</v>
      </c>
      <c r="L9" s="70">
        <v>9.2086645329999985</v>
      </c>
      <c r="M9" s="70">
        <v>8.9609717040000003</v>
      </c>
      <c r="N9" s="70">
        <v>8.4442834229999999</v>
      </c>
      <c r="O9" s="70">
        <v>7.7397934690000003</v>
      </c>
      <c r="P9" s="70">
        <v>8.1370451139999993</v>
      </c>
      <c r="Q9" s="70">
        <v>8.213804434</v>
      </c>
      <c r="R9" s="70">
        <v>8.5984365450000002</v>
      </c>
      <c r="S9" s="70">
        <v>8.7378781869999997</v>
      </c>
      <c r="T9" s="70">
        <v>8.560320828</v>
      </c>
      <c r="U9" s="70">
        <v>8.5418679700000002</v>
      </c>
      <c r="V9" s="71">
        <v>8.109206812</v>
      </c>
    </row>
    <row r="10" spans="2:22" x14ac:dyDescent="0.2">
      <c r="B10" s="4" t="s">
        <v>35</v>
      </c>
      <c r="C10" s="69">
        <v>26.02397075</v>
      </c>
      <c r="D10" s="70">
        <v>27.072919779999999</v>
      </c>
      <c r="E10" s="70">
        <v>28.179019909999997</v>
      </c>
      <c r="F10" s="70">
        <v>27.90378114</v>
      </c>
      <c r="G10" s="70">
        <v>27.840696309999998</v>
      </c>
      <c r="H10" s="70">
        <v>28.570625059999998</v>
      </c>
      <c r="I10" s="70">
        <v>30.07764122</v>
      </c>
      <c r="J10" s="70">
        <v>29.259798579999998</v>
      </c>
      <c r="K10" s="70">
        <v>26.711168069999999</v>
      </c>
      <c r="L10" s="70">
        <v>26.151575509999997</v>
      </c>
      <c r="M10" s="70">
        <v>25.86853541</v>
      </c>
      <c r="N10" s="70">
        <v>23.888278880000001</v>
      </c>
      <c r="O10" s="70">
        <v>22.803448830000001</v>
      </c>
      <c r="P10" s="70">
        <v>21.998126259999999</v>
      </c>
      <c r="Q10" s="70">
        <v>22.609485420000002</v>
      </c>
      <c r="R10" s="70">
        <v>22.671438519999999</v>
      </c>
      <c r="S10" s="70">
        <v>23.31927005</v>
      </c>
      <c r="T10" s="70">
        <v>22.213715990000001</v>
      </c>
      <c r="U10" s="70">
        <v>22.302063929999999</v>
      </c>
      <c r="V10" s="71">
        <v>21.37932606</v>
      </c>
    </row>
    <row r="11" spans="2:22" x14ac:dyDescent="0.2">
      <c r="B11" s="4" t="s">
        <v>8</v>
      </c>
      <c r="C11" s="69">
        <v>72.212328060000004</v>
      </c>
      <c r="D11" s="70">
        <v>71.563800080000007</v>
      </c>
      <c r="E11" s="70">
        <v>77.081840349999993</v>
      </c>
      <c r="F11" s="70">
        <v>70.907851100000002</v>
      </c>
      <c r="G11" s="70">
        <v>67.219023440000001</v>
      </c>
      <c r="H11" s="70">
        <v>74.875120100000004</v>
      </c>
      <c r="I11" s="70">
        <v>69.974650830000002</v>
      </c>
      <c r="J11" s="70">
        <v>66.418090649999996</v>
      </c>
      <c r="K11" s="70">
        <v>63.48569286</v>
      </c>
      <c r="L11" s="70">
        <v>63.737424930000003</v>
      </c>
      <c r="M11" s="70">
        <v>58.248636439999999</v>
      </c>
      <c r="N11" s="70">
        <v>53.1224767</v>
      </c>
      <c r="O11" s="70">
        <v>54.525658120000003</v>
      </c>
      <c r="P11" s="70">
        <v>50.328465139999999</v>
      </c>
      <c r="Q11" s="70">
        <v>48.303774160000003</v>
      </c>
      <c r="R11" s="70">
        <v>49.9393101</v>
      </c>
      <c r="S11" s="70">
        <v>47.663427649999996</v>
      </c>
      <c r="T11" s="70">
        <v>47.108356399999998</v>
      </c>
      <c r="U11" s="70">
        <v>43.569796759999996</v>
      </c>
      <c r="V11" s="71">
        <v>41.135554509999999</v>
      </c>
    </row>
    <row r="12" spans="2:22" x14ac:dyDescent="0.2">
      <c r="B12" s="4" t="s">
        <v>9</v>
      </c>
      <c r="C12" s="69">
        <v>18.335587630000003</v>
      </c>
      <c r="D12" s="70">
        <v>17.89245283</v>
      </c>
      <c r="E12" s="70">
        <v>19.781363679999998</v>
      </c>
      <c r="F12" s="70">
        <v>19.914259340000001</v>
      </c>
      <c r="G12" s="70">
        <v>19.90368604</v>
      </c>
      <c r="H12" s="70">
        <v>19.200408719999999</v>
      </c>
      <c r="I12" s="70">
        <v>22.93185794</v>
      </c>
      <c r="J12" s="70">
        <v>20.663037420000002</v>
      </c>
      <c r="K12" s="70">
        <v>17.144332410000001</v>
      </c>
      <c r="L12" s="70">
        <v>21.672086630000003</v>
      </c>
      <c r="M12" s="70">
        <v>21.63786275</v>
      </c>
      <c r="N12" s="70">
        <v>20.163719410000002</v>
      </c>
      <c r="O12" s="70">
        <v>22.029627530000003</v>
      </c>
      <c r="P12" s="70">
        <v>20.799444909999998</v>
      </c>
      <c r="Q12" s="70">
        <v>17.59251222</v>
      </c>
      <c r="R12" s="70">
        <v>18.996679029999999</v>
      </c>
      <c r="S12" s="70">
        <v>19.899032819999999</v>
      </c>
      <c r="T12" s="70">
        <v>18.817847520000001</v>
      </c>
      <c r="U12" s="70">
        <v>13.17499211</v>
      </c>
      <c r="V12" s="71">
        <v>10.198801900000001</v>
      </c>
    </row>
    <row r="13" spans="2:22" x14ac:dyDescent="0.2">
      <c r="B13" s="4" t="s">
        <v>10</v>
      </c>
      <c r="C13" s="69">
        <v>75.434079089999997</v>
      </c>
      <c r="D13" s="70">
        <v>77.694154740000002</v>
      </c>
      <c r="E13" s="70">
        <v>85.919673709999998</v>
      </c>
      <c r="F13" s="70">
        <v>81.847430559999992</v>
      </c>
      <c r="G13" s="70">
        <v>69.486615229999998</v>
      </c>
      <c r="H13" s="70">
        <v>81.097238910000002</v>
      </c>
      <c r="I13" s="70">
        <v>79.087173530000001</v>
      </c>
      <c r="J13" s="70">
        <v>70.814870760000005</v>
      </c>
      <c r="K13" s="70">
        <v>67.296430229999999</v>
      </c>
      <c r="L13" s="70">
        <v>75.320426519999998</v>
      </c>
      <c r="M13" s="70">
        <v>67.632756499999999</v>
      </c>
      <c r="N13" s="70">
        <v>61.976255399999999</v>
      </c>
      <c r="O13" s="70">
        <v>62.745610249999999</v>
      </c>
      <c r="P13" s="70">
        <v>58.686817079999997</v>
      </c>
      <c r="Q13" s="70">
        <v>55.210209110000001</v>
      </c>
      <c r="R13" s="70">
        <v>57.902353359999999</v>
      </c>
      <c r="S13" s="70">
        <v>55.043074730000001</v>
      </c>
      <c r="T13" s="70">
        <v>56.199931790000001</v>
      </c>
      <c r="U13" s="70">
        <v>52.762973259999995</v>
      </c>
      <c r="V13" s="71">
        <v>47.740493229999998</v>
      </c>
    </row>
    <row r="14" spans="2:22" x14ac:dyDescent="0.2">
      <c r="B14" s="4" t="s">
        <v>11</v>
      </c>
      <c r="C14" s="69">
        <v>511.5523445</v>
      </c>
      <c r="D14" s="70">
        <v>504.63861219999995</v>
      </c>
      <c r="E14" s="70">
        <v>509.781811</v>
      </c>
      <c r="F14" s="70">
        <v>508.08050459999998</v>
      </c>
      <c r="G14" s="70">
        <v>509.3614599</v>
      </c>
      <c r="H14" s="70">
        <v>499.56266249999999</v>
      </c>
      <c r="I14" s="70">
        <v>492.8676926</v>
      </c>
      <c r="J14" s="70">
        <v>486.83516460000004</v>
      </c>
      <c r="K14" s="70">
        <v>468.96764450000001</v>
      </c>
      <c r="L14" s="70">
        <v>472.91831760000002</v>
      </c>
      <c r="M14" s="70">
        <v>456.76373619999998</v>
      </c>
      <c r="N14" s="70">
        <v>460.35044260000001</v>
      </c>
      <c r="O14" s="70">
        <v>461.31977059999997</v>
      </c>
      <c r="P14" s="70">
        <v>427.85919179999996</v>
      </c>
      <c r="Q14" s="70">
        <v>433.26260249999996</v>
      </c>
      <c r="R14" s="70">
        <v>433.66579100000001</v>
      </c>
      <c r="S14" s="70">
        <v>436.92261989999997</v>
      </c>
      <c r="T14" s="70">
        <v>422.40003509999997</v>
      </c>
      <c r="U14" s="70">
        <v>412.99904340000001</v>
      </c>
      <c r="V14" s="71">
        <v>376.00624540000001</v>
      </c>
    </row>
    <row r="15" spans="2:22" x14ac:dyDescent="0.2">
      <c r="B15" s="4" t="s">
        <v>12</v>
      </c>
      <c r="C15" s="69">
        <v>977.88610219999998</v>
      </c>
      <c r="D15" s="70">
        <v>961.78060290000008</v>
      </c>
      <c r="E15" s="70">
        <v>963.01494209999998</v>
      </c>
      <c r="F15" s="70">
        <v>946.50778400000002</v>
      </c>
      <c r="G15" s="70">
        <v>924.53159909999999</v>
      </c>
      <c r="H15" s="70">
        <v>933.32261730000005</v>
      </c>
      <c r="I15" s="70">
        <v>904.88688409999997</v>
      </c>
      <c r="J15" s="70">
        <v>907.7209431</v>
      </c>
      <c r="K15" s="70">
        <v>851.24726439999995</v>
      </c>
      <c r="L15" s="70">
        <v>881.6926436</v>
      </c>
      <c r="M15" s="70">
        <v>852.00588199999993</v>
      </c>
      <c r="N15" s="70">
        <v>865.20942279999997</v>
      </c>
      <c r="O15" s="70">
        <v>881.58265410000001</v>
      </c>
      <c r="P15" s="70">
        <v>840.76312580000001</v>
      </c>
      <c r="Q15" s="70">
        <v>845.43763479999996</v>
      </c>
      <c r="R15" s="70">
        <v>848.44500199999993</v>
      </c>
      <c r="S15" s="70">
        <v>831.15601089999996</v>
      </c>
      <c r="T15" s="70">
        <v>802.48979909999991</v>
      </c>
      <c r="U15" s="70">
        <v>751.652422</v>
      </c>
      <c r="V15" s="71">
        <v>692.75075519999996</v>
      </c>
    </row>
    <row r="16" spans="2:22" x14ac:dyDescent="0.2">
      <c r="B16" s="4" t="s">
        <v>13</v>
      </c>
      <c r="C16" s="69">
        <v>1255.890173</v>
      </c>
      <c r="D16" s="70">
        <v>1286.2958759999999</v>
      </c>
      <c r="E16" s="70">
        <v>1293.0138629999999</v>
      </c>
      <c r="F16" s="70">
        <v>1282.942055</v>
      </c>
      <c r="G16" s="70">
        <v>1289.536108</v>
      </c>
      <c r="H16" s="70">
        <v>1269.0449429999999</v>
      </c>
      <c r="I16" s="70">
        <v>1304.489065</v>
      </c>
      <c r="J16" s="70">
        <v>1234.744142</v>
      </c>
      <c r="K16" s="70">
        <v>1177.2290970000001</v>
      </c>
      <c r="L16" s="70">
        <v>1234.821371</v>
      </c>
      <c r="M16" s="70">
        <v>1292.827395</v>
      </c>
      <c r="N16" s="70">
        <v>1336.335204</v>
      </c>
      <c r="O16" s="70">
        <v>1352.1636529999998</v>
      </c>
      <c r="P16" s="70">
        <v>1305.3653219999999</v>
      </c>
      <c r="Q16" s="70">
        <v>1268.7516479999999</v>
      </c>
      <c r="R16" s="70">
        <v>1258.2973589999999</v>
      </c>
      <c r="S16" s="70">
        <v>1241.560823</v>
      </c>
      <c r="T16" s="70">
        <v>1198.1751850000001</v>
      </c>
      <c r="U16" s="70">
        <v>1157.544668</v>
      </c>
      <c r="V16" s="71">
        <v>1094.5562560000001</v>
      </c>
    </row>
    <row r="17" spans="2:22" x14ac:dyDescent="0.2">
      <c r="B17" s="4" t="s">
        <v>14</v>
      </c>
      <c r="C17" s="69">
        <v>118.46309029999999</v>
      </c>
      <c r="D17" s="70">
        <v>118.7345681</v>
      </c>
      <c r="E17" s="70">
        <v>121.9517383</v>
      </c>
      <c r="F17" s="70">
        <v>122.0099986</v>
      </c>
      <c r="G17" s="70">
        <v>124.03951739999999</v>
      </c>
      <c r="H17" s="70">
        <v>122.48785830000001</v>
      </c>
      <c r="I17" s="70">
        <v>126.3348302</v>
      </c>
      <c r="J17" s="70">
        <v>121.9799986</v>
      </c>
      <c r="K17" s="70">
        <v>115.4186914</v>
      </c>
      <c r="L17" s="70">
        <v>108.5518706</v>
      </c>
      <c r="M17" s="70">
        <v>105.4468603</v>
      </c>
      <c r="N17" s="70">
        <v>101.00556089999999</v>
      </c>
      <c r="O17" s="70">
        <v>93.348140629999989</v>
      </c>
      <c r="P17" s="70">
        <v>90.264074659999991</v>
      </c>
      <c r="Q17" s="70">
        <v>88.528370649999999</v>
      </c>
      <c r="R17" s="70">
        <v>87.235498730000003</v>
      </c>
      <c r="S17" s="70">
        <v>86.847331019999999</v>
      </c>
      <c r="T17" s="70">
        <v>84.139558009999988</v>
      </c>
      <c r="U17" s="70">
        <v>78.649772800000008</v>
      </c>
      <c r="V17" s="71">
        <v>69.283306690000003</v>
      </c>
    </row>
    <row r="18" spans="2:22" x14ac:dyDescent="0.2">
      <c r="B18" s="4" t="s">
        <v>38</v>
      </c>
      <c r="C18" s="69">
        <v>1742.3483019999999</v>
      </c>
      <c r="D18" s="70">
        <v>1762.1412250000001</v>
      </c>
      <c r="E18" s="70">
        <v>1803.9921470000002</v>
      </c>
      <c r="F18" s="70">
        <v>1892.1546759999999</v>
      </c>
      <c r="G18" s="70">
        <v>1966.2163030000002</v>
      </c>
      <c r="H18" s="70">
        <v>2064.4730830000003</v>
      </c>
      <c r="I18" s="70">
        <v>2209.296069</v>
      </c>
      <c r="J18" s="70">
        <v>2310.9108229999997</v>
      </c>
      <c r="K18" s="70">
        <v>2457.2779410000003</v>
      </c>
      <c r="L18" s="70">
        <v>2569.0517439999999</v>
      </c>
      <c r="M18" s="70">
        <v>2681.7234550000003</v>
      </c>
      <c r="N18" s="70">
        <v>2832.703035</v>
      </c>
      <c r="O18" s="70">
        <v>2900.8949849999999</v>
      </c>
      <c r="P18" s="70">
        <v>3083.573891</v>
      </c>
      <c r="Q18" s="70">
        <v>3104.0495580000002</v>
      </c>
      <c r="R18" s="70">
        <v>3147.642844</v>
      </c>
      <c r="S18" s="70">
        <v>3269.5777319999997</v>
      </c>
      <c r="T18" s="70">
        <v>3436.0715690000002</v>
      </c>
      <c r="U18" s="70">
        <v>3412.4193029999997</v>
      </c>
      <c r="V18" s="71">
        <v>3200.8206260000002</v>
      </c>
    </row>
    <row r="19" spans="2:22" x14ac:dyDescent="0.2">
      <c r="B19" s="4" t="s">
        <v>15</v>
      </c>
      <c r="C19" s="69">
        <v>73.54962596</v>
      </c>
      <c r="D19" s="70">
        <v>72.148227910000003</v>
      </c>
      <c r="E19" s="70">
        <v>73.060960730000005</v>
      </c>
      <c r="F19" s="70">
        <v>72.28508463</v>
      </c>
      <c r="G19" s="70">
        <v>73.545991229999998</v>
      </c>
      <c r="H19" s="70">
        <v>74.132512950000006</v>
      </c>
      <c r="I19" s="70">
        <v>72.642597460000005</v>
      </c>
      <c r="J19" s="70">
        <v>71.564124249999992</v>
      </c>
      <c r="K19" s="70">
        <v>66.194129669999995</v>
      </c>
      <c r="L19" s="70">
        <v>64.973310159999997</v>
      </c>
      <c r="M19" s="70">
        <v>61.002325949999999</v>
      </c>
      <c r="N19" s="70">
        <v>62.444783010000002</v>
      </c>
      <c r="O19" s="70">
        <v>61.588716390000002</v>
      </c>
      <c r="P19" s="70">
        <v>61.932734330000002</v>
      </c>
      <c r="Q19" s="70">
        <v>63.761733360000001</v>
      </c>
      <c r="R19" s="70">
        <v>66.671397589999998</v>
      </c>
      <c r="S19" s="70">
        <v>65.833872870000008</v>
      </c>
      <c r="T19" s="70">
        <v>63.536404249999997</v>
      </c>
      <c r="U19" s="70">
        <v>61.602326930000004</v>
      </c>
      <c r="V19" s="71">
        <v>59.497734709999996</v>
      </c>
    </row>
    <row r="20" spans="2:22" x14ac:dyDescent="0.2">
      <c r="B20" s="4" t="s">
        <v>16</v>
      </c>
      <c r="C20" s="69">
        <v>3.2603585879999999</v>
      </c>
      <c r="D20" s="70">
        <v>3.3202738859999998</v>
      </c>
      <c r="E20" s="70">
        <v>3.2912719780000002</v>
      </c>
      <c r="F20" s="70">
        <v>3.3507234990000003</v>
      </c>
      <c r="G20" s="70">
        <v>3.2904105349999999</v>
      </c>
      <c r="H20" s="70">
        <v>3.7691115690000001</v>
      </c>
      <c r="I20" s="70">
        <v>3.7965640340000002</v>
      </c>
      <c r="J20" s="70">
        <v>3.6874094660000001</v>
      </c>
      <c r="K20" s="70">
        <v>3.3577142269999998</v>
      </c>
      <c r="L20" s="70">
        <v>3.2371833799999998</v>
      </c>
      <c r="M20" s="70">
        <v>3.0437067529999999</v>
      </c>
      <c r="N20" s="70">
        <v>3.0328818790000001</v>
      </c>
      <c r="O20" s="70">
        <v>3.2002719960000001</v>
      </c>
      <c r="P20" s="70">
        <v>3.2608849319999997</v>
      </c>
      <c r="Q20" s="70">
        <v>3.310731627</v>
      </c>
      <c r="R20" s="70">
        <v>2.843253099</v>
      </c>
      <c r="S20" s="70">
        <v>2.896350838</v>
      </c>
      <c r="T20" s="70">
        <v>2.9185133780000001</v>
      </c>
      <c r="U20" s="70">
        <v>2.8483946169999999</v>
      </c>
      <c r="V20" s="71">
        <v>2.6534306569999999</v>
      </c>
    </row>
    <row r="21" spans="2:22" x14ac:dyDescent="0.2">
      <c r="B21" s="4" t="s">
        <v>17</v>
      </c>
      <c r="C21" s="69">
        <v>515.80530629999998</v>
      </c>
      <c r="D21" s="70">
        <v>525.10240069999998</v>
      </c>
      <c r="E21" s="70">
        <v>543.8876027</v>
      </c>
      <c r="F21" s="70">
        <v>555.58066329999997</v>
      </c>
      <c r="G21" s="70">
        <v>556.89783779999993</v>
      </c>
      <c r="H21" s="70">
        <v>544.95978860000002</v>
      </c>
      <c r="I21" s="70">
        <v>538.0732137</v>
      </c>
      <c r="J21" s="70">
        <v>523.07281230000001</v>
      </c>
      <c r="K21" s="70">
        <v>474.07561339999995</v>
      </c>
      <c r="L21" s="70">
        <v>482.6721703</v>
      </c>
      <c r="M21" s="70">
        <v>472.07955910000004</v>
      </c>
      <c r="N21" s="70">
        <v>453.88494829999996</v>
      </c>
      <c r="O21" s="70">
        <v>421.9453474</v>
      </c>
      <c r="P21" s="70">
        <v>402.28910409999997</v>
      </c>
      <c r="Q21" s="70">
        <v>413.8930962</v>
      </c>
      <c r="R21" s="70">
        <v>409.3705756</v>
      </c>
      <c r="S21" s="70">
        <v>404.05090100000001</v>
      </c>
      <c r="T21" s="70">
        <v>399.05229710000003</v>
      </c>
      <c r="U21" s="70">
        <v>390.00136330000004</v>
      </c>
      <c r="V21" s="71">
        <v>352.12888909999998</v>
      </c>
    </row>
    <row r="22" spans="2:22" x14ac:dyDescent="0.2">
      <c r="B22" s="4" t="s">
        <v>18</v>
      </c>
      <c r="C22" s="69">
        <v>11.40159019</v>
      </c>
      <c r="D22" s="70">
        <v>11.44108179</v>
      </c>
      <c r="E22" s="70">
        <v>11.70100995</v>
      </c>
      <c r="F22" s="70">
        <v>11.68283699</v>
      </c>
      <c r="G22" s="70">
        <v>11.87426318</v>
      </c>
      <c r="H22" s="70">
        <v>12.40813996</v>
      </c>
      <c r="I22" s="70">
        <v>12.8320173</v>
      </c>
      <c r="J22" s="70">
        <v>12.493792789999999</v>
      </c>
      <c r="K22" s="70">
        <v>11.713740720000001</v>
      </c>
      <c r="L22" s="70">
        <v>12.85422932</v>
      </c>
      <c r="M22" s="70">
        <v>12.213056010000001</v>
      </c>
      <c r="N22" s="70">
        <v>12.012267209999999</v>
      </c>
      <c r="O22" s="70">
        <v>11.940180790000001</v>
      </c>
      <c r="P22" s="70">
        <v>11.884572889999999</v>
      </c>
      <c r="Q22" s="70">
        <v>11.928831389999999</v>
      </c>
      <c r="R22" s="70">
        <v>11.76431672</v>
      </c>
      <c r="S22" s="70">
        <v>11.70190069</v>
      </c>
      <c r="T22" s="70">
        <v>12.23761476</v>
      </c>
      <c r="U22" s="70">
        <v>12.086470330000001</v>
      </c>
      <c r="V22" s="71">
        <v>11.436595590000001</v>
      </c>
    </row>
    <row r="23" spans="2:22" x14ac:dyDescent="0.2">
      <c r="B23" s="4" t="s">
        <v>19</v>
      </c>
      <c r="C23" s="69">
        <v>0.22296539300000001</v>
      </c>
      <c r="D23" s="70">
        <v>0.22921240499999998</v>
      </c>
      <c r="E23" s="70">
        <v>0.23928508500000001</v>
      </c>
      <c r="F23" s="70">
        <v>0.24022812400000002</v>
      </c>
      <c r="G23" s="70">
        <v>0.240223466</v>
      </c>
      <c r="H23" s="70">
        <v>0.242605337</v>
      </c>
      <c r="I23" s="70">
        <v>0.212994353</v>
      </c>
      <c r="J23" s="70">
        <v>0.232916596</v>
      </c>
      <c r="K23" s="70">
        <v>0.21820662200000002</v>
      </c>
      <c r="L23" s="70">
        <v>0.204193604</v>
      </c>
      <c r="M23" s="70">
        <v>0.19038232600000002</v>
      </c>
      <c r="N23" s="70">
        <v>0.19931742299999999</v>
      </c>
      <c r="O23" s="70">
        <v>0.20702548600000001</v>
      </c>
      <c r="P23" s="70">
        <v>0.17541646800000002</v>
      </c>
      <c r="Q23" s="70">
        <v>0.17371831499999998</v>
      </c>
      <c r="R23" s="70">
        <v>0.16382971900000001</v>
      </c>
      <c r="S23" s="70">
        <v>0.17015398600000001</v>
      </c>
      <c r="T23" s="70">
        <v>0.15772812</v>
      </c>
      <c r="U23" s="70">
        <v>0.16419655900000002</v>
      </c>
      <c r="V23" s="71">
        <v>0.157560064</v>
      </c>
    </row>
    <row r="24" spans="2:22" x14ac:dyDescent="0.2">
      <c r="B24" s="4" t="s">
        <v>20</v>
      </c>
      <c r="C24" s="69">
        <v>20.851175520000002</v>
      </c>
      <c r="D24" s="70">
        <v>21.211753690000002</v>
      </c>
      <c r="E24" s="70">
        <v>21.386501259999999</v>
      </c>
      <c r="F24" s="70">
        <v>22.363222789999998</v>
      </c>
      <c r="G24" s="70">
        <v>23.504227520000001</v>
      </c>
      <c r="H24" s="70">
        <v>23.636628869999999</v>
      </c>
      <c r="I24" s="70">
        <v>24.649597659999998</v>
      </c>
      <c r="J24" s="70">
        <v>24.08747404</v>
      </c>
      <c r="K24" s="70">
        <v>20.511300120000001</v>
      </c>
      <c r="L24" s="70">
        <v>21.316668549999999</v>
      </c>
      <c r="M24" s="70">
        <v>20.78451278</v>
      </c>
      <c r="N24" s="70">
        <v>20.704418369999999</v>
      </c>
      <c r="O24" s="70">
        <v>19.81243774</v>
      </c>
      <c r="P24" s="70">
        <v>19.3596328</v>
      </c>
      <c r="Q24" s="70">
        <v>19.619978240000002</v>
      </c>
      <c r="R24" s="70">
        <v>19.64471503</v>
      </c>
      <c r="S24" s="70">
        <v>19.565530589999998</v>
      </c>
      <c r="T24" s="70">
        <v>19.652278949999999</v>
      </c>
      <c r="U24" s="70">
        <v>19.779960719999998</v>
      </c>
      <c r="V24" s="71">
        <v>19.784732080000001</v>
      </c>
    </row>
    <row r="25" spans="2:22" x14ac:dyDescent="0.2">
      <c r="B25" s="4" t="s">
        <v>21</v>
      </c>
      <c r="C25" s="69">
        <v>10.008448679999999</v>
      </c>
      <c r="D25" s="70">
        <v>10.793083640000001</v>
      </c>
      <c r="E25" s="70">
        <v>11.21135535</v>
      </c>
      <c r="F25" s="70">
        <v>12.663559289999998</v>
      </c>
      <c r="G25" s="70">
        <v>12.90112298</v>
      </c>
      <c r="H25" s="70">
        <v>12.697307459999999</v>
      </c>
      <c r="I25" s="70">
        <v>12.109879059999999</v>
      </c>
      <c r="J25" s="70">
        <v>12.032550310000001</v>
      </c>
      <c r="K25" s="70">
        <v>11.44309647</v>
      </c>
      <c r="L25" s="70">
        <v>12.03451682</v>
      </c>
      <c r="M25" s="70">
        <v>11.901708449999999</v>
      </c>
      <c r="N25" s="70">
        <v>11.67288304</v>
      </c>
      <c r="O25" s="70">
        <v>11.156607560000001</v>
      </c>
      <c r="P25" s="70">
        <v>10.634673680000001</v>
      </c>
      <c r="Q25" s="70">
        <v>10.12450943</v>
      </c>
      <c r="R25" s="70">
        <v>9.8391179100000006</v>
      </c>
      <c r="S25" s="70">
        <v>10.011863289999999</v>
      </c>
      <c r="T25" s="70">
        <v>10.311590069999999</v>
      </c>
      <c r="U25" s="70">
        <v>10.494953240000001</v>
      </c>
      <c r="V25" s="71">
        <v>8.8139770219999996</v>
      </c>
    </row>
    <row r="26" spans="2:22" x14ac:dyDescent="0.2">
      <c r="B26" s="4" t="s">
        <v>22</v>
      </c>
      <c r="C26" s="69">
        <v>2.7868907599999999</v>
      </c>
      <c r="D26" s="70">
        <v>2.6204650900000002</v>
      </c>
      <c r="E26" s="70">
        <v>2.9221874349999997</v>
      </c>
      <c r="F26" s="70">
        <v>2.9278196959999998</v>
      </c>
      <c r="G26" s="70">
        <v>2.984627492</v>
      </c>
      <c r="H26" s="70">
        <v>3.0576258100000002</v>
      </c>
      <c r="I26" s="70">
        <v>3.1474059840000002</v>
      </c>
      <c r="J26" s="70">
        <v>3.0935185089999999</v>
      </c>
      <c r="K26" s="70">
        <v>2.89937186</v>
      </c>
      <c r="L26" s="70">
        <v>3.0058769339999998</v>
      </c>
      <c r="M26" s="70">
        <v>2.9916748109999998</v>
      </c>
      <c r="N26" s="70">
        <v>3.16379579</v>
      </c>
      <c r="O26" s="70">
        <v>2.8262479109999998</v>
      </c>
      <c r="P26" s="70">
        <v>2.8374535329999997</v>
      </c>
      <c r="Q26" s="70">
        <v>2.158905823</v>
      </c>
      <c r="R26" s="70">
        <v>1.8749151799999999</v>
      </c>
      <c r="S26" s="70">
        <v>2.02725402</v>
      </c>
      <c r="T26" s="70">
        <v>2.0473603599999999</v>
      </c>
      <c r="U26" s="70">
        <v>2.141341401</v>
      </c>
      <c r="V26" s="71">
        <v>2.0821691410000001</v>
      </c>
    </row>
    <row r="27" spans="2:22" x14ac:dyDescent="0.2">
      <c r="B27" s="4" t="s">
        <v>23</v>
      </c>
      <c r="C27" s="69">
        <v>47.733751490000003</v>
      </c>
      <c r="D27" s="70">
        <v>47.266938830000001</v>
      </c>
      <c r="E27" s="70">
        <v>49.302936469999999</v>
      </c>
      <c r="F27" s="70">
        <v>49.605695650000001</v>
      </c>
      <c r="G27" s="70">
        <v>48.582475240000001</v>
      </c>
      <c r="H27" s="70">
        <v>48.903335779999999</v>
      </c>
      <c r="I27" s="70">
        <v>49.228641669999995</v>
      </c>
      <c r="J27" s="70">
        <v>47.91559298</v>
      </c>
      <c r="K27" s="70">
        <v>47.509935080000005</v>
      </c>
      <c r="L27" s="70">
        <v>50.072212559999997</v>
      </c>
      <c r="M27" s="70">
        <v>48.984397850000001</v>
      </c>
      <c r="N27" s="70">
        <v>48.622792969999999</v>
      </c>
      <c r="O27" s="70">
        <v>49.35848472</v>
      </c>
      <c r="P27" s="70">
        <v>49.413872389999995</v>
      </c>
      <c r="Q27" s="70">
        <v>50.089676679999997</v>
      </c>
      <c r="R27" s="70">
        <v>49.55544922</v>
      </c>
      <c r="S27" s="70">
        <v>49.218358389999999</v>
      </c>
      <c r="T27" s="70">
        <v>48.529459759999995</v>
      </c>
      <c r="U27" s="70">
        <v>47.609666730000001</v>
      </c>
      <c r="V27" s="71">
        <v>46.1168172</v>
      </c>
    </row>
    <row r="28" spans="2:22" x14ac:dyDescent="0.2">
      <c r="B28" s="4" t="s">
        <v>24</v>
      </c>
      <c r="C28" s="69">
        <v>207.33150180000001</v>
      </c>
      <c r="D28" s="70">
        <v>207.14962590000002</v>
      </c>
      <c r="E28" s="70">
        <v>207.09211780000001</v>
      </c>
      <c r="F28" s="70">
        <v>208.83427789999999</v>
      </c>
      <c r="G28" s="70">
        <v>203.06391730000001</v>
      </c>
      <c r="H28" s="70">
        <v>198.42071319999999</v>
      </c>
      <c r="I28" s="70">
        <v>197.90747339999999</v>
      </c>
      <c r="J28" s="70">
        <v>195.22737330000001</v>
      </c>
      <c r="K28" s="70">
        <v>190.16023490000001</v>
      </c>
      <c r="L28" s="70">
        <v>200.80420660000001</v>
      </c>
      <c r="M28" s="70">
        <v>187.6376544</v>
      </c>
      <c r="N28" s="70">
        <v>186.02198229999999</v>
      </c>
      <c r="O28" s="70">
        <v>185.6844457</v>
      </c>
      <c r="P28" s="70">
        <v>178.49648999999999</v>
      </c>
      <c r="Q28" s="70">
        <v>186.745193</v>
      </c>
      <c r="R28" s="70">
        <v>187.630899</v>
      </c>
      <c r="S28" s="70">
        <v>183.62495530000001</v>
      </c>
      <c r="T28" s="70">
        <v>177.77099770000001</v>
      </c>
      <c r="U28" s="70">
        <v>172.21662750000002</v>
      </c>
      <c r="V28" s="71">
        <v>155.91248830000001</v>
      </c>
    </row>
    <row r="29" spans="2:22" x14ac:dyDescent="0.2">
      <c r="B29" s="4" t="s">
        <v>36</v>
      </c>
      <c r="C29" s="69">
        <v>354.13309269999996</v>
      </c>
      <c r="D29" s="70">
        <v>347.72310450000003</v>
      </c>
      <c r="E29" s="70">
        <v>359.24443129999997</v>
      </c>
      <c r="F29" s="70">
        <v>363.46572989999999</v>
      </c>
      <c r="G29" s="70">
        <v>364.88087229999996</v>
      </c>
      <c r="H29" s="70">
        <v>379.241399</v>
      </c>
      <c r="I29" s="70">
        <v>379.77578410000001</v>
      </c>
      <c r="J29" s="70">
        <v>373.57577519999995</v>
      </c>
      <c r="K29" s="70">
        <v>358.80785590000005</v>
      </c>
      <c r="L29" s="70">
        <v>377.2482243</v>
      </c>
      <c r="M29" s="70">
        <v>373.32836729999997</v>
      </c>
      <c r="N29" s="70">
        <v>366.34832400000005</v>
      </c>
      <c r="O29" s="70">
        <v>360.55721360000001</v>
      </c>
      <c r="P29" s="70">
        <v>347.38468489999997</v>
      </c>
      <c r="Q29" s="70">
        <v>350.5416712</v>
      </c>
      <c r="R29" s="70">
        <v>361.3414439</v>
      </c>
      <c r="S29" s="70">
        <v>374.71634820000003</v>
      </c>
      <c r="T29" s="70">
        <v>372.92570549999999</v>
      </c>
      <c r="U29" s="70">
        <v>355.3809081</v>
      </c>
      <c r="V29" s="71">
        <v>338.38384490000004</v>
      </c>
    </row>
    <row r="30" spans="2:22" x14ac:dyDescent="0.2">
      <c r="B30" s="4" t="s">
        <v>25</v>
      </c>
      <c r="C30" s="69">
        <v>78.05209705</v>
      </c>
      <c r="D30" s="70">
        <v>82.670826719999994</v>
      </c>
      <c r="E30" s="70">
        <v>78.021285500000005</v>
      </c>
      <c r="F30" s="70">
        <v>79.874650089999989</v>
      </c>
      <c r="G30" s="70">
        <v>82.959221040000003</v>
      </c>
      <c r="H30" s="70">
        <v>77.908082789999995</v>
      </c>
      <c r="I30" s="70">
        <v>76.536748739999993</v>
      </c>
      <c r="J30" s="70">
        <v>74.282360940000004</v>
      </c>
      <c r="K30" s="70">
        <v>73.486291899999998</v>
      </c>
      <c r="L30" s="70">
        <v>68.07396507</v>
      </c>
      <c r="M30" s="70">
        <v>67.196139290000005</v>
      </c>
      <c r="N30" s="70">
        <v>65.489817180000003</v>
      </c>
      <c r="O30" s="70">
        <v>63.799824220000005</v>
      </c>
      <c r="P30" s="70">
        <v>63.414425600000001</v>
      </c>
      <c r="Q30" s="70">
        <v>67.508486739999995</v>
      </c>
      <c r="R30" s="70">
        <v>66.390767789999998</v>
      </c>
      <c r="S30" s="70">
        <v>70.957679810000002</v>
      </c>
      <c r="T30" s="70">
        <v>66.613164619999992</v>
      </c>
      <c r="U30" s="70">
        <v>61.575138529999997</v>
      </c>
      <c r="V30" s="71">
        <v>55.640707339999999</v>
      </c>
    </row>
    <row r="31" spans="2:22" x14ac:dyDescent="0.2">
      <c r="B31" s="4" t="s">
        <v>26</v>
      </c>
      <c r="C31" s="69">
        <v>698.89617409999994</v>
      </c>
      <c r="D31" s="70">
        <v>680.70599069999992</v>
      </c>
      <c r="E31" s="70">
        <v>689.49463289999994</v>
      </c>
      <c r="F31" s="70">
        <v>684.15414620000001</v>
      </c>
      <c r="G31" s="70">
        <v>677.96416799999997</v>
      </c>
      <c r="H31" s="70">
        <v>674.23137300000008</v>
      </c>
      <c r="I31" s="70">
        <v>658.84880850000002</v>
      </c>
      <c r="J31" s="70">
        <v>638.23635969999998</v>
      </c>
      <c r="K31" s="70">
        <v>581.93378849999999</v>
      </c>
      <c r="L31" s="70">
        <v>594.57478419999995</v>
      </c>
      <c r="M31" s="70">
        <v>551.09068689999992</v>
      </c>
      <c r="N31" s="70">
        <v>570.94927989999996</v>
      </c>
      <c r="O31" s="70">
        <v>553.3191051</v>
      </c>
      <c r="P31" s="70">
        <v>513.73807309999995</v>
      </c>
      <c r="Q31" s="70">
        <v>498.5063318</v>
      </c>
      <c r="R31" s="70">
        <v>480.1701458</v>
      </c>
      <c r="S31" s="70">
        <v>463.7363259</v>
      </c>
      <c r="T31" s="70">
        <v>455.52994230000002</v>
      </c>
      <c r="U31" s="70">
        <v>439.33207160000001</v>
      </c>
      <c r="V31" s="71">
        <v>398.3236546</v>
      </c>
    </row>
    <row r="32" spans="2:22" x14ac:dyDescent="0.2">
      <c r="B32" s="4" t="s">
        <v>27</v>
      </c>
      <c r="C32" s="69">
        <v>145.44829680000001</v>
      </c>
      <c r="D32" s="70">
        <v>139.89927040000001</v>
      </c>
      <c r="E32" s="70">
        <v>143.1701463</v>
      </c>
      <c r="F32" s="70">
        <v>143.4520205</v>
      </c>
      <c r="G32" s="70">
        <v>141.94019900000001</v>
      </c>
      <c r="H32" s="70">
        <v>142.9954726</v>
      </c>
      <c r="I32" s="70">
        <v>144.80249280000001</v>
      </c>
      <c r="J32" s="70">
        <v>139.36832810000001</v>
      </c>
      <c r="K32" s="70">
        <v>133.4234256</v>
      </c>
      <c r="L32" s="70">
        <v>134.69196450000001</v>
      </c>
      <c r="M32" s="70">
        <v>132.0591096</v>
      </c>
      <c r="N32" s="70">
        <v>128.574252</v>
      </c>
      <c r="O32" s="70">
        <v>123.32963959999999</v>
      </c>
      <c r="P32" s="70">
        <v>120.621652</v>
      </c>
      <c r="Q32" s="70">
        <v>122.51414800000001</v>
      </c>
      <c r="R32" s="70">
        <v>124.2719489</v>
      </c>
      <c r="S32" s="70">
        <v>124.3276965</v>
      </c>
      <c r="T32" s="70">
        <v>123.0738691</v>
      </c>
      <c r="U32" s="70">
        <v>117.7671074</v>
      </c>
      <c r="V32" s="71">
        <v>108.3084176</v>
      </c>
    </row>
    <row r="33" spans="2:22" x14ac:dyDescent="0.2">
      <c r="B33" s="4" t="s">
        <v>28</v>
      </c>
      <c r="C33" s="69">
        <v>125.73259470000001</v>
      </c>
      <c r="D33" s="70">
        <v>122.83079880000001</v>
      </c>
      <c r="E33" s="70">
        <v>127.72929499999999</v>
      </c>
      <c r="F33" s="70">
        <v>126.07820480000001</v>
      </c>
      <c r="G33" s="70">
        <v>125.49273960000001</v>
      </c>
      <c r="H33" s="70">
        <v>129.07140219999999</v>
      </c>
      <c r="I33" s="70">
        <v>126.73056200000001</v>
      </c>
      <c r="J33" s="70">
        <v>124.7322029</v>
      </c>
      <c r="K33" s="70">
        <v>108.964484</v>
      </c>
      <c r="L33" s="70">
        <v>106.1018782</v>
      </c>
      <c r="M33" s="70">
        <v>110.69283900000001</v>
      </c>
      <c r="N33" s="70">
        <v>108.4067203</v>
      </c>
      <c r="O33" s="70">
        <v>99.156942850000007</v>
      </c>
      <c r="P33" s="70">
        <v>98.499642620000003</v>
      </c>
      <c r="Q33" s="70">
        <v>100.78411800000001</v>
      </c>
      <c r="R33" s="70">
        <v>99.274843129999994</v>
      </c>
      <c r="S33" s="70">
        <v>102.25462230000001</v>
      </c>
      <c r="T33" s="70">
        <v>103.4645622</v>
      </c>
      <c r="U33" s="70">
        <v>101.8444251</v>
      </c>
      <c r="V33" s="71">
        <v>95.744395420000004</v>
      </c>
    </row>
    <row r="34" spans="2:22" x14ac:dyDescent="0.2">
      <c r="B34" s="4" t="s">
        <v>39</v>
      </c>
      <c r="C34" s="69">
        <v>2150.69886</v>
      </c>
      <c r="D34" s="70">
        <v>2152.1085400000002</v>
      </c>
      <c r="E34" s="70">
        <v>2223.2724880000001</v>
      </c>
      <c r="F34" s="70">
        <v>2218.4655269999998</v>
      </c>
      <c r="G34" s="70">
        <v>2243.9906850000002</v>
      </c>
      <c r="H34" s="70">
        <v>2281.5880520000001</v>
      </c>
      <c r="I34" s="70">
        <v>2291.4975570000001</v>
      </c>
      <c r="J34" s="70">
        <v>2291.9909389999998</v>
      </c>
      <c r="K34" s="70">
        <v>2161.0290989999999</v>
      </c>
      <c r="L34" s="70">
        <v>2249.5214580000002</v>
      </c>
      <c r="M34" s="70">
        <v>2340.3702619999999</v>
      </c>
      <c r="N34" s="70">
        <v>2316.6110099999996</v>
      </c>
      <c r="O34" s="70">
        <v>2280.313549</v>
      </c>
      <c r="P34" s="70">
        <v>2264.9242450000002</v>
      </c>
      <c r="Q34" s="70">
        <v>2249.2196839999997</v>
      </c>
      <c r="R34" s="70">
        <v>2246.7278820000001</v>
      </c>
      <c r="S34" s="70">
        <v>2282.2847340000003</v>
      </c>
      <c r="T34" s="70">
        <v>2371.5356110000002</v>
      </c>
      <c r="U34" s="70">
        <v>2419.1338430000001</v>
      </c>
      <c r="V34" s="71">
        <v>2331.479378</v>
      </c>
    </row>
    <row r="35" spans="2:22" x14ac:dyDescent="0.2">
      <c r="B35" s="4" t="s">
        <v>29</v>
      </c>
      <c r="C35" s="69">
        <v>46.598003419999998</v>
      </c>
      <c r="D35" s="70">
        <v>46.152643359999999</v>
      </c>
      <c r="E35" s="70">
        <v>46.409325440000003</v>
      </c>
      <c r="F35" s="70">
        <v>45.72056559</v>
      </c>
      <c r="G35" s="70">
        <v>46.543519529999998</v>
      </c>
      <c r="H35" s="70">
        <v>46.105580410000002</v>
      </c>
      <c r="I35" s="70">
        <v>45.14944878</v>
      </c>
      <c r="J35" s="70">
        <v>45.180717640000005</v>
      </c>
      <c r="K35" s="70">
        <v>41.53912029</v>
      </c>
      <c r="L35" s="70">
        <v>43.071854019999996</v>
      </c>
      <c r="M35" s="70">
        <v>41.56634562</v>
      </c>
      <c r="N35" s="70">
        <v>39.207712600000001</v>
      </c>
      <c r="O35" s="70">
        <v>39.86727252</v>
      </c>
      <c r="P35" s="70">
        <v>37.218389479999999</v>
      </c>
      <c r="Q35" s="70">
        <v>37.650024960000003</v>
      </c>
      <c r="R35" s="70">
        <v>38.503027439999997</v>
      </c>
      <c r="S35" s="70">
        <v>40.432840110000001</v>
      </c>
      <c r="T35" s="70">
        <v>39.884287279999995</v>
      </c>
      <c r="U35" s="70">
        <v>38.040327250000004</v>
      </c>
      <c r="V35" s="71">
        <v>35.984331820000001</v>
      </c>
    </row>
    <row r="36" spans="2:22" x14ac:dyDescent="0.2">
      <c r="B36" s="4" t="s">
        <v>30</v>
      </c>
      <c r="C36" s="69">
        <v>18.709389820000002</v>
      </c>
      <c r="D36" s="70">
        <v>18.790807830000002</v>
      </c>
      <c r="E36" s="70">
        <v>18.75158987</v>
      </c>
      <c r="F36" s="70">
        <v>18.961843170000002</v>
      </c>
      <c r="G36" s="70">
        <v>19.21207351</v>
      </c>
      <c r="H36" s="70">
        <v>19.544769779999999</v>
      </c>
      <c r="I36" s="70">
        <v>19.517752939999998</v>
      </c>
      <c r="J36" s="70">
        <v>20.489179419999999</v>
      </c>
      <c r="K36" s="70">
        <v>18.512112339999998</v>
      </c>
      <c r="L36" s="70">
        <v>18.806326239999997</v>
      </c>
      <c r="M36" s="70">
        <v>18.74641536</v>
      </c>
      <c r="N36" s="70">
        <v>18.134540440000002</v>
      </c>
      <c r="O36" s="70">
        <v>17.508579040000001</v>
      </c>
      <c r="P36" s="70">
        <v>16.006081640000001</v>
      </c>
      <c r="Q36" s="70">
        <v>16.10385818</v>
      </c>
      <c r="R36" s="70">
        <v>16.917945540000002</v>
      </c>
      <c r="S36" s="70">
        <v>17.098370169999999</v>
      </c>
      <c r="T36" s="70">
        <v>16.968519499999999</v>
      </c>
      <c r="U36" s="70">
        <v>16.533885940000001</v>
      </c>
      <c r="V36" s="71">
        <v>15.28667677</v>
      </c>
    </row>
    <row r="37" spans="2:22" x14ac:dyDescent="0.2">
      <c r="B37" s="4" t="s">
        <v>31</v>
      </c>
      <c r="C37" s="69">
        <v>367.80191009999999</v>
      </c>
      <c r="D37" s="70">
        <v>384.4610199</v>
      </c>
      <c r="E37" s="70">
        <v>393.43892469999997</v>
      </c>
      <c r="F37" s="70">
        <v>409.55375699999996</v>
      </c>
      <c r="G37" s="70">
        <v>424.16887209999999</v>
      </c>
      <c r="H37" s="70">
        <v>418.15723859999997</v>
      </c>
      <c r="I37" s="70">
        <v>434.49787599999996</v>
      </c>
      <c r="J37" s="70">
        <v>401.19919640000001</v>
      </c>
      <c r="K37" s="70">
        <v>365.0926541</v>
      </c>
      <c r="L37" s="70">
        <v>350.17539569999997</v>
      </c>
      <c r="M37" s="70">
        <v>349.83463669999998</v>
      </c>
      <c r="N37" s="70">
        <v>343.39399509999998</v>
      </c>
      <c r="O37" s="70">
        <v>317.00688650000001</v>
      </c>
      <c r="P37" s="70">
        <v>315.73909230000004</v>
      </c>
      <c r="Q37" s="70">
        <v>326.26307489999999</v>
      </c>
      <c r="R37" s="70">
        <v>316.70859940000003</v>
      </c>
      <c r="S37" s="70">
        <v>333.28768099999996</v>
      </c>
      <c r="T37" s="70">
        <v>326.83800120000001</v>
      </c>
      <c r="U37" s="70">
        <v>309.3750948</v>
      </c>
      <c r="V37" s="71">
        <v>270.31097169999998</v>
      </c>
    </row>
    <row r="38" spans="2:22" x14ac:dyDescent="0.2">
      <c r="B38" s="4" t="s">
        <v>32</v>
      </c>
      <c r="C38" s="69">
        <v>6759.4055269999999</v>
      </c>
      <c r="D38" s="70">
        <v>6605.7625390000003</v>
      </c>
      <c r="E38" s="70">
        <v>6670.1557050000001</v>
      </c>
      <c r="F38" s="70">
        <v>6752.9910060000002</v>
      </c>
      <c r="G38" s="70">
        <v>6772.8907559999998</v>
      </c>
      <c r="H38" s="70">
        <v>6683.7810749999999</v>
      </c>
      <c r="I38" s="70">
        <v>6787.8550049999994</v>
      </c>
      <c r="J38" s="70">
        <v>6601.049857</v>
      </c>
      <c r="K38" s="70">
        <v>6184.1493470000005</v>
      </c>
      <c r="L38" s="70">
        <v>6454.2449500000002</v>
      </c>
      <c r="M38" s="70">
        <v>6254.9582640000008</v>
      </c>
      <c r="N38" s="70">
        <v>6036.5767699999997</v>
      </c>
      <c r="O38" s="70">
        <v>6177.4169929999998</v>
      </c>
      <c r="P38" s="70">
        <v>6224.2687260000002</v>
      </c>
      <c r="Q38" s="70">
        <v>6112.0572810000003</v>
      </c>
      <c r="R38" s="70">
        <v>6003.2408159999995</v>
      </c>
      <c r="S38" s="70">
        <v>5947.8350470000005</v>
      </c>
      <c r="T38" s="70">
        <v>6154.6457890000001</v>
      </c>
      <c r="U38" s="70">
        <v>6039.7394919999997</v>
      </c>
      <c r="V38" s="71">
        <v>5505.1808899999996</v>
      </c>
    </row>
    <row r="39" spans="2:22" x14ac:dyDescent="0.2">
      <c r="B39" s="4" t="s">
        <v>33</v>
      </c>
      <c r="C39" s="69">
        <v>67.195276459999988</v>
      </c>
      <c r="D39" s="70">
        <v>68.557214080000008</v>
      </c>
      <c r="E39" s="70">
        <v>69.556385689999999</v>
      </c>
      <c r="F39" s="70">
        <v>68.081268819999991</v>
      </c>
      <c r="G39" s="70">
        <v>64.256016049999999</v>
      </c>
      <c r="H39" s="70">
        <v>62.698458709999997</v>
      </c>
      <c r="I39" s="70">
        <v>60.690573040000004</v>
      </c>
      <c r="J39" s="70">
        <v>59.447769379999997</v>
      </c>
      <c r="K39" s="70">
        <v>55.495499109999997</v>
      </c>
      <c r="L39" s="70">
        <v>61.014406389999998</v>
      </c>
      <c r="M39" s="70">
        <v>57.207568260000002</v>
      </c>
      <c r="N39" s="70">
        <v>54.382481390000002</v>
      </c>
      <c r="O39" s="70">
        <v>52.59253236</v>
      </c>
      <c r="P39" s="70">
        <v>51.28595807</v>
      </c>
      <c r="Q39" s="70">
        <v>51.265792529999999</v>
      </c>
      <c r="R39" s="70">
        <v>50.783377110000004</v>
      </c>
      <c r="S39" s="70">
        <v>50.356369509999993</v>
      </c>
      <c r="T39" s="70">
        <v>47.719344110000002</v>
      </c>
      <c r="U39" s="70">
        <v>46.792360809999998</v>
      </c>
      <c r="V39" s="71">
        <v>45.45882211</v>
      </c>
    </row>
    <row r="40" spans="2:22" ht="17" thickBot="1" x14ac:dyDescent="0.25">
      <c r="B40" s="5" t="s">
        <v>34</v>
      </c>
      <c r="C40" s="72">
        <v>73.476097460000005</v>
      </c>
      <c r="D40" s="73">
        <v>71.855041710000009</v>
      </c>
      <c r="E40" s="73">
        <v>74.626822680000004</v>
      </c>
      <c r="F40" s="73">
        <v>73.505957800000004</v>
      </c>
      <c r="G40" s="73">
        <v>72.819177370000006</v>
      </c>
      <c r="H40" s="73">
        <v>72.091273759999993</v>
      </c>
      <c r="I40" s="73">
        <v>69.922369619999998</v>
      </c>
      <c r="J40" s="73">
        <v>68.556380569999988</v>
      </c>
      <c r="K40" s="73">
        <v>62.717912030000001</v>
      </c>
      <c r="L40" s="73">
        <v>62.677521480000003</v>
      </c>
      <c r="M40" s="73">
        <v>61.921449639999999</v>
      </c>
      <c r="N40" s="73">
        <v>58.042788439999995</v>
      </c>
      <c r="O40" s="73">
        <v>55.683305650000001</v>
      </c>
      <c r="P40" s="73">
        <v>55.974262580000001</v>
      </c>
      <c r="Q40" s="73">
        <v>58.909766849999997</v>
      </c>
      <c r="R40" s="73">
        <v>59.654945670000004</v>
      </c>
      <c r="S40" s="73">
        <v>64.674468689999998</v>
      </c>
      <c r="T40" s="73">
        <v>64.259828310000003</v>
      </c>
      <c r="U40" s="73">
        <v>62.093738640000005</v>
      </c>
      <c r="V40" s="74">
        <v>59.596529660000002</v>
      </c>
    </row>
    <row r="42" spans="2:22" x14ac:dyDescent="0.2">
      <c r="B42" s="39" t="s">
        <v>85</v>
      </c>
      <c r="C42" t="s">
        <v>37</v>
      </c>
    </row>
    <row r="43" spans="2:22" x14ac:dyDescent="0.2">
      <c r="B43" s="39" t="s">
        <v>53</v>
      </c>
      <c r="C43" t="s">
        <v>87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BEFB8-F908-1842-94BE-B26F6DEC147C}">
  <dimension ref="B2:X42"/>
  <sheetViews>
    <sheetView topLeftCell="A3" workbookViewId="0">
      <selection activeCell="C1" sqref="A1:C1048576"/>
    </sheetView>
  </sheetViews>
  <sheetFormatPr baseColWidth="10" defaultRowHeight="16" x14ac:dyDescent="0.2"/>
  <cols>
    <col min="2" max="2" width="15" bestFit="1" customWidth="1"/>
    <col min="3" max="6" width="10.83203125" customWidth="1"/>
  </cols>
  <sheetData>
    <row r="2" spans="2:24" ht="17" thickBot="1" x14ac:dyDescent="0.25"/>
    <row r="3" spans="2:24" ht="17" thickBot="1" x14ac:dyDescent="0.25">
      <c r="B3" s="1" t="s">
        <v>0</v>
      </c>
      <c r="C3" s="2">
        <v>2001</v>
      </c>
      <c r="D3" s="2">
        <f>C3+1</f>
        <v>2002</v>
      </c>
      <c r="E3" s="2">
        <f t="shared" ref="E3:X3" si="0">D3+1</f>
        <v>2003</v>
      </c>
      <c r="F3" s="2">
        <f>E3+1</f>
        <v>2004</v>
      </c>
      <c r="G3" s="2">
        <f t="shared" si="0"/>
        <v>2005</v>
      </c>
      <c r="H3" s="2">
        <f t="shared" si="0"/>
        <v>2006</v>
      </c>
      <c r="I3" s="2">
        <f t="shared" si="0"/>
        <v>2007</v>
      </c>
      <c r="J3" s="2">
        <f t="shared" si="0"/>
        <v>2008</v>
      </c>
      <c r="K3" s="2">
        <f t="shared" si="0"/>
        <v>2009</v>
      </c>
      <c r="L3" s="2">
        <f t="shared" si="0"/>
        <v>2010</v>
      </c>
      <c r="M3" s="2">
        <f t="shared" si="0"/>
        <v>2011</v>
      </c>
      <c r="N3" s="2">
        <f t="shared" si="0"/>
        <v>2012</v>
      </c>
      <c r="O3" s="2">
        <f t="shared" si="0"/>
        <v>2013</v>
      </c>
      <c r="P3" s="2">
        <f t="shared" si="0"/>
        <v>2014</v>
      </c>
      <c r="Q3" s="2">
        <f t="shared" si="0"/>
        <v>2015</v>
      </c>
      <c r="R3" s="2">
        <f>Q3+1</f>
        <v>2016</v>
      </c>
      <c r="S3" s="2">
        <f t="shared" si="0"/>
        <v>2017</v>
      </c>
      <c r="T3" s="2">
        <f t="shared" si="0"/>
        <v>2018</v>
      </c>
      <c r="U3" s="2">
        <f>T3+1</f>
        <v>2019</v>
      </c>
      <c r="V3" s="2">
        <f t="shared" si="0"/>
        <v>2020</v>
      </c>
      <c r="W3" s="2">
        <f>V3+1</f>
        <v>2021</v>
      </c>
      <c r="X3" s="2">
        <f t="shared" si="0"/>
        <v>2022</v>
      </c>
    </row>
    <row r="4" spans="2:24" x14ac:dyDescent="0.2">
      <c r="B4" s="3" t="s">
        <v>1</v>
      </c>
      <c r="C4" s="40">
        <v>0</v>
      </c>
      <c r="D4" s="41">
        <v>0</v>
      </c>
      <c r="E4" s="41">
        <v>0</v>
      </c>
      <c r="F4" s="41">
        <v>0</v>
      </c>
      <c r="G4" s="41">
        <v>0</v>
      </c>
      <c r="H4" s="41">
        <v>0</v>
      </c>
      <c r="I4" s="41">
        <v>0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2">
        <v>0</v>
      </c>
    </row>
    <row r="5" spans="2:24" x14ac:dyDescent="0.2">
      <c r="B5" s="4" t="s">
        <v>2</v>
      </c>
      <c r="C5" s="43">
        <v>0</v>
      </c>
      <c r="D5" s="10">
        <v>0</v>
      </c>
      <c r="E5" s="10">
        <v>0</v>
      </c>
      <c r="F5" s="10">
        <v>0</v>
      </c>
      <c r="G5" s="10">
        <v>1</v>
      </c>
      <c r="H5" s="10">
        <v>1</v>
      </c>
      <c r="I5" s="10">
        <v>1</v>
      </c>
      <c r="J5" s="10">
        <v>1</v>
      </c>
      <c r="K5" s="10">
        <v>1</v>
      </c>
      <c r="L5" s="10">
        <v>1</v>
      </c>
      <c r="M5" s="10">
        <v>1</v>
      </c>
      <c r="N5" s="10">
        <v>1</v>
      </c>
      <c r="O5" s="10">
        <v>1</v>
      </c>
      <c r="P5" s="10">
        <v>1</v>
      </c>
      <c r="Q5" s="10">
        <v>1</v>
      </c>
      <c r="R5" s="10">
        <v>1</v>
      </c>
      <c r="S5" s="10">
        <v>1</v>
      </c>
      <c r="T5" s="10">
        <v>1</v>
      </c>
      <c r="U5" s="10">
        <v>1</v>
      </c>
      <c r="V5" s="10">
        <v>1</v>
      </c>
      <c r="W5" s="10">
        <v>1</v>
      </c>
      <c r="X5" s="11">
        <v>1</v>
      </c>
    </row>
    <row r="6" spans="2:24" x14ac:dyDescent="0.2">
      <c r="B6" s="4" t="s">
        <v>3</v>
      </c>
      <c r="C6" s="43">
        <v>0</v>
      </c>
      <c r="D6" s="10">
        <v>0</v>
      </c>
      <c r="E6" s="10">
        <v>0</v>
      </c>
      <c r="F6" s="10">
        <v>0</v>
      </c>
      <c r="G6" s="10">
        <v>1</v>
      </c>
      <c r="H6" s="10">
        <v>1</v>
      </c>
      <c r="I6" s="10">
        <v>1</v>
      </c>
      <c r="J6" s="10">
        <v>1</v>
      </c>
      <c r="K6" s="10">
        <v>1</v>
      </c>
      <c r="L6" s="10">
        <v>1</v>
      </c>
      <c r="M6" s="10">
        <v>1</v>
      </c>
      <c r="N6" s="10">
        <v>1</v>
      </c>
      <c r="O6" s="10">
        <v>1</v>
      </c>
      <c r="P6" s="10">
        <v>1</v>
      </c>
      <c r="Q6" s="10">
        <v>1</v>
      </c>
      <c r="R6" s="10">
        <v>1</v>
      </c>
      <c r="S6" s="10">
        <v>1</v>
      </c>
      <c r="T6" s="10">
        <v>1</v>
      </c>
      <c r="U6" s="10">
        <v>1</v>
      </c>
      <c r="V6" s="10">
        <v>1</v>
      </c>
      <c r="W6" s="10">
        <v>1</v>
      </c>
      <c r="X6" s="11">
        <v>1</v>
      </c>
    </row>
    <row r="7" spans="2:24" x14ac:dyDescent="0.2">
      <c r="B7" s="4" t="s">
        <v>4</v>
      </c>
      <c r="C7" s="43">
        <v>0</v>
      </c>
      <c r="D7" s="10">
        <v>0</v>
      </c>
      <c r="E7" s="10">
        <v>0</v>
      </c>
      <c r="F7" s="10">
        <v>0</v>
      </c>
      <c r="G7" s="10">
        <v>1</v>
      </c>
      <c r="H7" s="10">
        <v>1</v>
      </c>
      <c r="I7" s="10">
        <v>1</v>
      </c>
      <c r="J7" s="10">
        <v>1</v>
      </c>
      <c r="K7" s="10">
        <v>1</v>
      </c>
      <c r="L7" s="10">
        <v>1</v>
      </c>
      <c r="M7" s="10">
        <v>1</v>
      </c>
      <c r="N7" s="10">
        <v>1</v>
      </c>
      <c r="O7" s="10">
        <v>1</v>
      </c>
      <c r="P7" s="10">
        <v>1</v>
      </c>
      <c r="Q7" s="10">
        <v>1</v>
      </c>
      <c r="R7" s="10">
        <v>1</v>
      </c>
      <c r="S7" s="10">
        <v>1</v>
      </c>
      <c r="T7" s="10">
        <v>1</v>
      </c>
      <c r="U7" s="10">
        <v>1</v>
      </c>
      <c r="V7" s="10">
        <v>1</v>
      </c>
      <c r="W7" s="10">
        <v>1</v>
      </c>
      <c r="X7" s="11">
        <v>1</v>
      </c>
    </row>
    <row r="8" spans="2:24" x14ac:dyDescent="0.2">
      <c r="B8" s="4" t="s">
        <v>5</v>
      </c>
      <c r="C8" s="43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1</v>
      </c>
      <c r="O8" s="10">
        <v>1</v>
      </c>
      <c r="P8" s="10">
        <v>1</v>
      </c>
      <c r="Q8" s="10">
        <v>1</v>
      </c>
      <c r="R8" s="10">
        <v>1</v>
      </c>
      <c r="S8" s="10">
        <v>1</v>
      </c>
      <c r="T8" s="10">
        <v>1</v>
      </c>
      <c r="U8" s="10">
        <v>1</v>
      </c>
      <c r="V8" s="10">
        <v>1</v>
      </c>
      <c r="W8" s="10">
        <v>1</v>
      </c>
      <c r="X8" s="11">
        <v>1</v>
      </c>
    </row>
    <row r="9" spans="2:24" x14ac:dyDescent="0.2">
      <c r="B9" s="4" t="s">
        <v>6</v>
      </c>
      <c r="C9" s="43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1</v>
      </c>
      <c r="X9" s="11">
        <v>1</v>
      </c>
    </row>
    <row r="10" spans="2:24" x14ac:dyDescent="0.2">
      <c r="B10" s="4" t="s">
        <v>7</v>
      </c>
      <c r="C10" s="43">
        <v>0</v>
      </c>
      <c r="D10" s="10">
        <v>0</v>
      </c>
      <c r="E10" s="10">
        <v>0</v>
      </c>
      <c r="F10" s="10">
        <v>0</v>
      </c>
      <c r="G10" s="10">
        <v>1</v>
      </c>
      <c r="H10" s="10">
        <v>1</v>
      </c>
      <c r="I10" s="10">
        <v>1</v>
      </c>
      <c r="J10" s="10">
        <v>1</v>
      </c>
      <c r="K10" s="10">
        <v>1</v>
      </c>
      <c r="L10" s="10">
        <v>1</v>
      </c>
      <c r="M10" s="10">
        <v>1</v>
      </c>
      <c r="N10" s="10">
        <v>1</v>
      </c>
      <c r="O10" s="10">
        <v>1</v>
      </c>
      <c r="P10" s="10">
        <v>1</v>
      </c>
      <c r="Q10" s="10">
        <v>1</v>
      </c>
      <c r="R10" s="10">
        <v>1</v>
      </c>
      <c r="S10" s="10">
        <v>1</v>
      </c>
      <c r="T10" s="10">
        <v>1</v>
      </c>
      <c r="U10" s="10">
        <v>1</v>
      </c>
      <c r="V10" s="10">
        <v>1</v>
      </c>
      <c r="W10" s="10">
        <v>1</v>
      </c>
      <c r="X10" s="11">
        <v>1</v>
      </c>
    </row>
    <row r="11" spans="2:24" x14ac:dyDescent="0.2">
      <c r="B11" s="4" t="s">
        <v>35</v>
      </c>
      <c r="C11" s="43">
        <v>0</v>
      </c>
      <c r="D11" s="10">
        <v>0</v>
      </c>
      <c r="E11" s="10">
        <v>0</v>
      </c>
      <c r="F11" s="10">
        <v>0</v>
      </c>
      <c r="G11" s="10">
        <v>1</v>
      </c>
      <c r="H11" s="10">
        <v>1</v>
      </c>
      <c r="I11" s="10">
        <v>1</v>
      </c>
      <c r="J11" s="10">
        <v>1</v>
      </c>
      <c r="K11" s="10">
        <v>1</v>
      </c>
      <c r="L11" s="10">
        <v>1</v>
      </c>
      <c r="M11" s="10">
        <v>1</v>
      </c>
      <c r="N11" s="10">
        <v>1</v>
      </c>
      <c r="O11" s="10">
        <v>1</v>
      </c>
      <c r="P11" s="10">
        <v>1</v>
      </c>
      <c r="Q11" s="10">
        <v>1</v>
      </c>
      <c r="R11" s="10">
        <v>1</v>
      </c>
      <c r="S11" s="10">
        <v>1</v>
      </c>
      <c r="T11" s="10">
        <v>1</v>
      </c>
      <c r="U11" s="10">
        <v>1</v>
      </c>
      <c r="V11" s="10">
        <v>1</v>
      </c>
      <c r="W11" s="10">
        <v>1</v>
      </c>
      <c r="X11" s="11">
        <v>1</v>
      </c>
    </row>
    <row r="12" spans="2:24" x14ac:dyDescent="0.2">
      <c r="B12" s="4" t="s">
        <v>8</v>
      </c>
      <c r="C12" s="43">
        <v>0</v>
      </c>
      <c r="D12" s="10">
        <v>0</v>
      </c>
      <c r="E12" s="10">
        <v>0</v>
      </c>
      <c r="F12" s="10">
        <v>0</v>
      </c>
      <c r="G12" s="10">
        <v>1</v>
      </c>
      <c r="H12" s="10">
        <v>1</v>
      </c>
      <c r="I12" s="10">
        <v>1</v>
      </c>
      <c r="J12" s="10">
        <v>1</v>
      </c>
      <c r="K12" s="10">
        <v>1</v>
      </c>
      <c r="L12" s="10">
        <v>1</v>
      </c>
      <c r="M12" s="10">
        <v>1</v>
      </c>
      <c r="N12" s="10">
        <v>1</v>
      </c>
      <c r="O12" s="10">
        <v>1</v>
      </c>
      <c r="P12" s="10">
        <v>1</v>
      </c>
      <c r="Q12" s="10">
        <v>1</v>
      </c>
      <c r="R12" s="10">
        <v>1</v>
      </c>
      <c r="S12" s="10">
        <v>1</v>
      </c>
      <c r="T12" s="10">
        <v>1</v>
      </c>
      <c r="U12" s="10">
        <v>1</v>
      </c>
      <c r="V12" s="10">
        <v>1</v>
      </c>
      <c r="W12" s="10">
        <v>1</v>
      </c>
      <c r="X12" s="11">
        <v>1</v>
      </c>
    </row>
    <row r="13" spans="2:24" x14ac:dyDescent="0.2">
      <c r="B13" s="4" t="s">
        <v>9</v>
      </c>
      <c r="C13" s="43">
        <v>0</v>
      </c>
      <c r="D13" s="10">
        <v>0</v>
      </c>
      <c r="E13" s="10">
        <v>0</v>
      </c>
      <c r="F13" s="10">
        <v>0</v>
      </c>
      <c r="G13" s="10">
        <v>1</v>
      </c>
      <c r="H13" s="10">
        <v>1</v>
      </c>
      <c r="I13" s="10">
        <v>1</v>
      </c>
      <c r="J13" s="10">
        <v>1</v>
      </c>
      <c r="K13" s="10">
        <v>1</v>
      </c>
      <c r="L13" s="10">
        <v>1</v>
      </c>
      <c r="M13" s="10">
        <v>1</v>
      </c>
      <c r="N13" s="10">
        <v>1</v>
      </c>
      <c r="O13" s="10">
        <v>1</v>
      </c>
      <c r="P13" s="10">
        <v>1</v>
      </c>
      <c r="Q13" s="10">
        <v>1</v>
      </c>
      <c r="R13" s="10">
        <v>1</v>
      </c>
      <c r="S13" s="10">
        <v>1</v>
      </c>
      <c r="T13" s="10">
        <v>1</v>
      </c>
      <c r="U13" s="10">
        <v>1</v>
      </c>
      <c r="V13" s="10">
        <v>1</v>
      </c>
      <c r="W13" s="10">
        <v>1</v>
      </c>
      <c r="X13" s="11">
        <v>1</v>
      </c>
    </row>
    <row r="14" spans="2:24" x14ac:dyDescent="0.2">
      <c r="B14" s="4" t="s">
        <v>10</v>
      </c>
      <c r="C14" s="43">
        <v>0</v>
      </c>
      <c r="D14" s="10">
        <v>0</v>
      </c>
      <c r="E14" s="10">
        <v>0</v>
      </c>
      <c r="F14" s="10">
        <v>0</v>
      </c>
      <c r="G14" s="10">
        <v>1</v>
      </c>
      <c r="H14" s="10">
        <v>1</v>
      </c>
      <c r="I14" s="10">
        <v>1</v>
      </c>
      <c r="J14" s="10">
        <v>1</v>
      </c>
      <c r="K14" s="10">
        <v>1</v>
      </c>
      <c r="L14" s="10">
        <v>1</v>
      </c>
      <c r="M14" s="10">
        <v>1</v>
      </c>
      <c r="N14" s="10">
        <v>1</v>
      </c>
      <c r="O14" s="10">
        <v>1</v>
      </c>
      <c r="P14" s="10">
        <v>1</v>
      </c>
      <c r="Q14" s="10">
        <v>1</v>
      </c>
      <c r="R14" s="10">
        <v>1</v>
      </c>
      <c r="S14" s="10">
        <v>1</v>
      </c>
      <c r="T14" s="10">
        <v>1</v>
      </c>
      <c r="U14" s="10">
        <v>1</v>
      </c>
      <c r="V14" s="10">
        <v>1</v>
      </c>
      <c r="W14" s="10">
        <v>1</v>
      </c>
      <c r="X14" s="11">
        <v>1</v>
      </c>
    </row>
    <row r="15" spans="2:24" x14ac:dyDescent="0.2">
      <c r="B15" s="4" t="s">
        <v>11</v>
      </c>
      <c r="C15" s="43">
        <v>0</v>
      </c>
      <c r="D15" s="10">
        <v>0</v>
      </c>
      <c r="E15" s="10">
        <v>0</v>
      </c>
      <c r="F15" s="10">
        <v>0</v>
      </c>
      <c r="G15" s="10">
        <v>1</v>
      </c>
      <c r="H15" s="10">
        <v>1</v>
      </c>
      <c r="I15" s="10">
        <v>1</v>
      </c>
      <c r="J15" s="10">
        <v>1</v>
      </c>
      <c r="K15" s="10">
        <v>1</v>
      </c>
      <c r="L15" s="10">
        <v>1</v>
      </c>
      <c r="M15" s="10">
        <v>1</v>
      </c>
      <c r="N15" s="10">
        <v>1</v>
      </c>
      <c r="O15" s="10">
        <v>1</v>
      </c>
      <c r="P15" s="10">
        <v>1</v>
      </c>
      <c r="Q15" s="10">
        <v>1</v>
      </c>
      <c r="R15" s="10">
        <v>1</v>
      </c>
      <c r="S15" s="10">
        <v>1</v>
      </c>
      <c r="T15" s="10">
        <v>1</v>
      </c>
      <c r="U15" s="10">
        <v>1</v>
      </c>
      <c r="V15" s="10">
        <v>1</v>
      </c>
      <c r="W15" s="10">
        <v>1</v>
      </c>
      <c r="X15" s="11">
        <v>1</v>
      </c>
    </row>
    <row r="16" spans="2:24" x14ac:dyDescent="0.2">
      <c r="B16" s="4" t="s">
        <v>12</v>
      </c>
      <c r="C16" s="43">
        <v>0</v>
      </c>
      <c r="D16" s="10">
        <v>0</v>
      </c>
      <c r="E16" s="10">
        <v>0</v>
      </c>
      <c r="F16" s="10">
        <v>0</v>
      </c>
      <c r="G16" s="10">
        <v>1</v>
      </c>
      <c r="H16" s="10">
        <v>1</v>
      </c>
      <c r="I16" s="10">
        <v>1</v>
      </c>
      <c r="J16" s="10">
        <v>1</v>
      </c>
      <c r="K16" s="10">
        <v>1</v>
      </c>
      <c r="L16" s="10">
        <v>1</v>
      </c>
      <c r="M16" s="10">
        <v>1</v>
      </c>
      <c r="N16" s="10">
        <v>1</v>
      </c>
      <c r="O16" s="10">
        <v>1</v>
      </c>
      <c r="P16" s="10">
        <v>1</v>
      </c>
      <c r="Q16" s="10">
        <v>1</v>
      </c>
      <c r="R16" s="10">
        <v>1</v>
      </c>
      <c r="S16" s="10">
        <v>1</v>
      </c>
      <c r="T16" s="10">
        <v>1</v>
      </c>
      <c r="U16" s="10">
        <v>1</v>
      </c>
      <c r="V16" s="10">
        <v>1</v>
      </c>
      <c r="W16" s="10">
        <v>1</v>
      </c>
      <c r="X16" s="11">
        <v>1</v>
      </c>
    </row>
    <row r="17" spans="2:24" x14ac:dyDescent="0.2">
      <c r="B17" s="4" t="s">
        <v>13</v>
      </c>
      <c r="C17" s="43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1</v>
      </c>
      <c r="M17" s="10">
        <v>1</v>
      </c>
      <c r="N17" s="10">
        <v>1</v>
      </c>
      <c r="O17" s="10">
        <v>1</v>
      </c>
      <c r="P17" s="10">
        <v>1</v>
      </c>
      <c r="Q17" s="10">
        <v>1</v>
      </c>
      <c r="R17" s="10">
        <v>1</v>
      </c>
      <c r="S17" s="10">
        <v>1</v>
      </c>
      <c r="T17" s="10">
        <v>1</v>
      </c>
      <c r="U17" s="10">
        <v>1</v>
      </c>
      <c r="V17" s="10">
        <v>1</v>
      </c>
      <c r="W17" s="10">
        <v>1</v>
      </c>
      <c r="X17" s="11">
        <v>1</v>
      </c>
    </row>
    <row r="18" spans="2:24" x14ac:dyDescent="0.2">
      <c r="B18" s="4" t="s">
        <v>14</v>
      </c>
      <c r="C18" s="43">
        <v>0</v>
      </c>
      <c r="D18" s="10">
        <v>0</v>
      </c>
      <c r="E18" s="10">
        <v>0</v>
      </c>
      <c r="F18" s="10">
        <v>0</v>
      </c>
      <c r="G18" s="10">
        <v>1</v>
      </c>
      <c r="H18" s="10">
        <v>1</v>
      </c>
      <c r="I18" s="10">
        <v>1</v>
      </c>
      <c r="J18" s="10">
        <v>1</v>
      </c>
      <c r="K18" s="10">
        <v>1</v>
      </c>
      <c r="L18" s="10">
        <v>1</v>
      </c>
      <c r="M18" s="10">
        <v>1</v>
      </c>
      <c r="N18" s="10">
        <v>1</v>
      </c>
      <c r="O18" s="10">
        <v>1</v>
      </c>
      <c r="P18" s="10">
        <v>1</v>
      </c>
      <c r="Q18" s="10">
        <v>1</v>
      </c>
      <c r="R18" s="10">
        <v>1</v>
      </c>
      <c r="S18" s="10">
        <v>1</v>
      </c>
      <c r="T18" s="10">
        <v>1</v>
      </c>
      <c r="U18" s="10">
        <v>1</v>
      </c>
      <c r="V18" s="10">
        <v>1</v>
      </c>
      <c r="W18" s="10">
        <v>1</v>
      </c>
      <c r="X18" s="11">
        <v>1</v>
      </c>
    </row>
    <row r="19" spans="2:24" x14ac:dyDescent="0.2">
      <c r="B19" s="4" t="s">
        <v>38</v>
      </c>
      <c r="C19" s="43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1">
        <v>0</v>
      </c>
    </row>
    <row r="20" spans="2:24" x14ac:dyDescent="0.2">
      <c r="B20" s="4" t="s">
        <v>15</v>
      </c>
      <c r="C20" s="43">
        <v>0</v>
      </c>
      <c r="D20" s="10">
        <v>0</v>
      </c>
      <c r="E20" s="10">
        <v>0</v>
      </c>
      <c r="F20" s="10">
        <v>0</v>
      </c>
      <c r="G20" s="10">
        <v>1</v>
      </c>
      <c r="H20" s="10">
        <v>1</v>
      </c>
      <c r="I20" s="10">
        <v>1</v>
      </c>
      <c r="J20" s="10">
        <v>1</v>
      </c>
      <c r="K20" s="10">
        <v>1</v>
      </c>
      <c r="L20" s="10">
        <v>1</v>
      </c>
      <c r="M20" s="10">
        <v>1</v>
      </c>
      <c r="N20" s="10">
        <v>1</v>
      </c>
      <c r="O20" s="10">
        <v>1</v>
      </c>
      <c r="P20" s="10">
        <v>1</v>
      </c>
      <c r="Q20" s="10">
        <v>1</v>
      </c>
      <c r="R20" s="10">
        <v>1</v>
      </c>
      <c r="S20" s="10">
        <v>1</v>
      </c>
      <c r="T20" s="10">
        <v>1</v>
      </c>
      <c r="U20" s="10">
        <v>1</v>
      </c>
      <c r="V20" s="10">
        <v>1</v>
      </c>
      <c r="W20" s="10">
        <v>1</v>
      </c>
      <c r="X20" s="11">
        <v>1</v>
      </c>
    </row>
    <row r="21" spans="2:24" x14ac:dyDescent="0.2">
      <c r="B21" s="4" t="s">
        <v>16</v>
      </c>
      <c r="C21" s="43">
        <v>0</v>
      </c>
      <c r="D21" s="10">
        <v>0</v>
      </c>
      <c r="E21" s="10">
        <v>0</v>
      </c>
      <c r="F21" s="10">
        <v>0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10">
        <v>1</v>
      </c>
      <c r="M21" s="10">
        <v>1</v>
      </c>
      <c r="N21" s="10">
        <v>1</v>
      </c>
      <c r="O21" s="10">
        <v>1</v>
      </c>
      <c r="P21" s="10">
        <v>1</v>
      </c>
      <c r="Q21" s="10">
        <v>1</v>
      </c>
      <c r="R21" s="10">
        <v>1</v>
      </c>
      <c r="S21" s="10">
        <v>1</v>
      </c>
      <c r="T21" s="10">
        <v>1</v>
      </c>
      <c r="U21" s="10">
        <v>1</v>
      </c>
      <c r="V21" s="10">
        <v>1</v>
      </c>
      <c r="W21" s="10">
        <v>1</v>
      </c>
      <c r="X21" s="11">
        <v>1</v>
      </c>
    </row>
    <row r="22" spans="2:24" x14ac:dyDescent="0.2">
      <c r="B22" s="4" t="s">
        <v>17</v>
      </c>
      <c r="C22" s="43">
        <v>0</v>
      </c>
      <c r="D22" s="10">
        <v>0</v>
      </c>
      <c r="E22" s="10">
        <v>0</v>
      </c>
      <c r="F22" s="10">
        <v>0</v>
      </c>
      <c r="G22" s="10">
        <v>1</v>
      </c>
      <c r="H22" s="10">
        <v>1</v>
      </c>
      <c r="I22" s="10">
        <v>1</v>
      </c>
      <c r="J22" s="10">
        <v>1</v>
      </c>
      <c r="K22" s="10">
        <v>1</v>
      </c>
      <c r="L22" s="10">
        <v>1</v>
      </c>
      <c r="M22" s="10">
        <v>1</v>
      </c>
      <c r="N22" s="10">
        <v>1</v>
      </c>
      <c r="O22" s="10">
        <v>1</v>
      </c>
      <c r="P22" s="10">
        <v>1</v>
      </c>
      <c r="Q22" s="10">
        <v>1</v>
      </c>
      <c r="R22" s="10">
        <v>1</v>
      </c>
      <c r="S22" s="10">
        <v>1</v>
      </c>
      <c r="T22" s="10">
        <v>1</v>
      </c>
      <c r="U22" s="10">
        <v>1</v>
      </c>
      <c r="V22" s="10">
        <v>1</v>
      </c>
      <c r="W22" s="10">
        <v>1</v>
      </c>
      <c r="X22" s="11">
        <v>1</v>
      </c>
    </row>
    <row r="23" spans="2:24" x14ac:dyDescent="0.2">
      <c r="B23" s="4" t="s">
        <v>18</v>
      </c>
      <c r="C23" s="43">
        <v>0</v>
      </c>
      <c r="D23" s="10">
        <v>0</v>
      </c>
      <c r="E23" s="10">
        <v>0</v>
      </c>
      <c r="F23" s="10">
        <v>0</v>
      </c>
      <c r="G23" s="10">
        <v>1</v>
      </c>
      <c r="H23" s="10">
        <v>1</v>
      </c>
      <c r="I23" s="10">
        <v>1</v>
      </c>
      <c r="J23" s="10">
        <v>1</v>
      </c>
      <c r="K23" s="10">
        <v>1</v>
      </c>
      <c r="L23" s="10">
        <v>1</v>
      </c>
      <c r="M23" s="10">
        <v>1</v>
      </c>
      <c r="N23" s="10">
        <v>1</v>
      </c>
      <c r="O23" s="10">
        <v>1</v>
      </c>
      <c r="P23" s="10">
        <v>1</v>
      </c>
      <c r="Q23" s="10">
        <v>1</v>
      </c>
      <c r="R23" s="10">
        <v>1</v>
      </c>
      <c r="S23" s="10">
        <v>1</v>
      </c>
      <c r="T23" s="10">
        <v>1</v>
      </c>
      <c r="U23" s="10">
        <v>1</v>
      </c>
      <c r="V23" s="10">
        <v>1</v>
      </c>
      <c r="W23" s="10">
        <v>1</v>
      </c>
      <c r="X23" s="11">
        <v>1</v>
      </c>
    </row>
    <row r="24" spans="2:24" x14ac:dyDescent="0.2">
      <c r="B24" s="4" t="s">
        <v>19</v>
      </c>
      <c r="C24" s="43">
        <v>0</v>
      </c>
      <c r="D24" s="10">
        <v>0</v>
      </c>
      <c r="E24" s="10">
        <v>0</v>
      </c>
      <c r="F24" s="10">
        <v>0</v>
      </c>
      <c r="G24" s="10">
        <v>1</v>
      </c>
      <c r="H24" s="10">
        <v>1</v>
      </c>
      <c r="I24" s="10">
        <v>1</v>
      </c>
      <c r="J24" s="10">
        <v>1</v>
      </c>
      <c r="K24" s="10">
        <v>1</v>
      </c>
      <c r="L24" s="10">
        <v>1</v>
      </c>
      <c r="M24" s="10">
        <v>1</v>
      </c>
      <c r="N24" s="10">
        <v>1</v>
      </c>
      <c r="O24" s="10">
        <v>1</v>
      </c>
      <c r="P24" s="10">
        <v>1</v>
      </c>
      <c r="Q24" s="10">
        <v>1</v>
      </c>
      <c r="R24" s="10">
        <v>1</v>
      </c>
      <c r="S24" s="10">
        <v>1</v>
      </c>
      <c r="T24" s="10">
        <v>1</v>
      </c>
      <c r="U24" s="10">
        <v>1</v>
      </c>
      <c r="V24" s="10">
        <v>1</v>
      </c>
      <c r="W24" s="10">
        <v>1</v>
      </c>
      <c r="X24" s="11">
        <v>1</v>
      </c>
    </row>
    <row r="25" spans="2:24" x14ac:dyDescent="0.2">
      <c r="B25" s="4" t="s">
        <v>20</v>
      </c>
      <c r="C25" s="43">
        <v>0</v>
      </c>
      <c r="D25" s="10">
        <v>0</v>
      </c>
      <c r="E25" s="10">
        <v>0</v>
      </c>
      <c r="F25" s="10">
        <v>0</v>
      </c>
      <c r="G25" s="10">
        <v>1</v>
      </c>
      <c r="H25" s="10">
        <v>1</v>
      </c>
      <c r="I25" s="10">
        <v>1</v>
      </c>
      <c r="J25" s="10">
        <v>1</v>
      </c>
      <c r="K25" s="10">
        <v>1</v>
      </c>
      <c r="L25" s="10">
        <v>1</v>
      </c>
      <c r="M25" s="10">
        <v>1</v>
      </c>
      <c r="N25" s="10">
        <v>1</v>
      </c>
      <c r="O25" s="10">
        <v>1</v>
      </c>
      <c r="P25" s="10">
        <v>1</v>
      </c>
      <c r="Q25" s="10">
        <v>1</v>
      </c>
      <c r="R25" s="10">
        <v>1</v>
      </c>
      <c r="S25" s="10">
        <v>1</v>
      </c>
      <c r="T25" s="10">
        <v>1</v>
      </c>
      <c r="U25" s="10">
        <v>1</v>
      </c>
      <c r="V25" s="10">
        <v>1</v>
      </c>
      <c r="W25" s="10">
        <v>1</v>
      </c>
      <c r="X25" s="11">
        <v>1</v>
      </c>
    </row>
    <row r="26" spans="2:24" x14ac:dyDescent="0.2">
      <c r="B26" s="4" t="s">
        <v>21</v>
      </c>
      <c r="C26" s="43">
        <v>0</v>
      </c>
      <c r="D26" s="10">
        <v>0</v>
      </c>
      <c r="E26" s="10">
        <v>0</v>
      </c>
      <c r="F26" s="10">
        <v>0</v>
      </c>
      <c r="G26" s="10">
        <v>1</v>
      </c>
      <c r="H26" s="10">
        <v>1</v>
      </c>
      <c r="I26" s="10">
        <v>1</v>
      </c>
      <c r="J26" s="10">
        <v>1</v>
      </c>
      <c r="K26" s="10">
        <v>1</v>
      </c>
      <c r="L26" s="10">
        <v>1</v>
      </c>
      <c r="M26" s="10">
        <v>1</v>
      </c>
      <c r="N26" s="10">
        <v>1</v>
      </c>
      <c r="O26" s="10">
        <v>1</v>
      </c>
      <c r="P26" s="10">
        <v>1</v>
      </c>
      <c r="Q26" s="10">
        <v>1</v>
      </c>
      <c r="R26" s="10">
        <v>1</v>
      </c>
      <c r="S26" s="10">
        <v>1</v>
      </c>
      <c r="T26" s="10">
        <v>1</v>
      </c>
      <c r="U26" s="10">
        <v>1</v>
      </c>
      <c r="V26" s="10">
        <v>1</v>
      </c>
      <c r="W26" s="10">
        <v>1</v>
      </c>
      <c r="X26" s="11">
        <v>1</v>
      </c>
    </row>
    <row r="27" spans="2:24" x14ac:dyDescent="0.2">
      <c r="B27" s="4" t="s">
        <v>22</v>
      </c>
      <c r="C27" s="43">
        <v>0</v>
      </c>
      <c r="D27" s="10">
        <v>0</v>
      </c>
      <c r="E27" s="10">
        <v>0</v>
      </c>
      <c r="F27" s="10">
        <v>0</v>
      </c>
      <c r="G27" s="10">
        <v>1</v>
      </c>
      <c r="H27" s="10">
        <v>1</v>
      </c>
      <c r="I27" s="10">
        <v>1</v>
      </c>
      <c r="J27" s="10">
        <v>1</v>
      </c>
      <c r="K27" s="10">
        <v>1</v>
      </c>
      <c r="L27" s="10">
        <v>1</v>
      </c>
      <c r="M27" s="10">
        <v>1</v>
      </c>
      <c r="N27" s="10">
        <v>1</v>
      </c>
      <c r="O27" s="10">
        <v>1</v>
      </c>
      <c r="P27" s="10">
        <v>1</v>
      </c>
      <c r="Q27" s="10">
        <v>1</v>
      </c>
      <c r="R27" s="10">
        <v>1</v>
      </c>
      <c r="S27" s="10">
        <v>1</v>
      </c>
      <c r="T27" s="10">
        <v>1</v>
      </c>
      <c r="U27" s="10">
        <v>1</v>
      </c>
      <c r="V27" s="10">
        <v>1</v>
      </c>
      <c r="W27" s="10">
        <v>1</v>
      </c>
      <c r="X27" s="11">
        <v>1</v>
      </c>
    </row>
    <row r="28" spans="2:24" x14ac:dyDescent="0.2">
      <c r="B28" s="4" t="s">
        <v>23</v>
      </c>
      <c r="C28" s="43">
        <v>0</v>
      </c>
      <c r="D28" s="10">
        <v>0</v>
      </c>
      <c r="E28" s="10">
        <v>0</v>
      </c>
      <c r="F28" s="10">
        <v>0</v>
      </c>
      <c r="G28" s="10">
        <v>1</v>
      </c>
      <c r="H28" s="10">
        <v>1</v>
      </c>
      <c r="I28" s="10">
        <v>1</v>
      </c>
      <c r="J28" s="10">
        <v>1</v>
      </c>
      <c r="K28" s="10">
        <v>1</v>
      </c>
      <c r="L28" s="10">
        <v>1</v>
      </c>
      <c r="M28" s="10">
        <v>1</v>
      </c>
      <c r="N28" s="10">
        <v>1</v>
      </c>
      <c r="O28" s="10">
        <v>1</v>
      </c>
      <c r="P28" s="10">
        <v>1</v>
      </c>
      <c r="Q28" s="10">
        <v>1</v>
      </c>
      <c r="R28" s="10">
        <v>1</v>
      </c>
      <c r="S28" s="10">
        <v>1</v>
      </c>
      <c r="T28" s="10">
        <v>1</v>
      </c>
      <c r="U28" s="10">
        <v>1</v>
      </c>
      <c r="V28" s="10">
        <v>1</v>
      </c>
      <c r="W28" s="10">
        <v>1</v>
      </c>
      <c r="X28" s="11">
        <v>1</v>
      </c>
    </row>
    <row r="29" spans="2:24" x14ac:dyDescent="0.2">
      <c r="B29" s="4" t="s">
        <v>24</v>
      </c>
      <c r="C29" s="43">
        <v>0</v>
      </c>
      <c r="D29" s="10">
        <v>0</v>
      </c>
      <c r="E29" s="10">
        <v>0</v>
      </c>
      <c r="F29" s="10">
        <v>0</v>
      </c>
      <c r="G29" s="10">
        <v>1</v>
      </c>
      <c r="H29" s="10">
        <v>1</v>
      </c>
      <c r="I29" s="10">
        <v>1</v>
      </c>
      <c r="J29" s="10">
        <v>1</v>
      </c>
      <c r="K29" s="10">
        <v>1</v>
      </c>
      <c r="L29" s="10">
        <v>1</v>
      </c>
      <c r="M29" s="10">
        <v>1</v>
      </c>
      <c r="N29" s="10">
        <v>1</v>
      </c>
      <c r="O29" s="10">
        <v>1</v>
      </c>
      <c r="P29" s="10">
        <v>1</v>
      </c>
      <c r="Q29" s="10">
        <v>1</v>
      </c>
      <c r="R29" s="10">
        <v>1</v>
      </c>
      <c r="S29" s="10">
        <v>1</v>
      </c>
      <c r="T29" s="10">
        <v>1</v>
      </c>
      <c r="U29" s="10">
        <v>1</v>
      </c>
      <c r="V29" s="10">
        <v>1</v>
      </c>
      <c r="W29" s="10">
        <v>1</v>
      </c>
      <c r="X29" s="11">
        <v>1</v>
      </c>
    </row>
    <row r="30" spans="2:24" x14ac:dyDescent="0.2">
      <c r="B30" s="4" t="s">
        <v>36</v>
      </c>
      <c r="C30" s="43">
        <v>0</v>
      </c>
      <c r="D30" s="10">
        <v>0</v>
      </c>
      <c r="E30" s="10">
        <v>0</v>
      </c>
      <c r="F30" s="10">
        <v>0</v>
      </c>
      <c r="G30" s="10">
        <v>1</v>
      </c>
      <c r="H30" s="10">
        <v>1</v>
      </c>
      <c r="I30" s="10">
        <v>1</v>
      </c>
      <c r="J30" s="10">
        <v>1</v>
      </c>
      <c r="K30" s="10">
        <v>1</v>
      </c>
      <c r="L30" s="10">
        <v>1</v>
      </c>
      <c r="M30" s="10">
        <v>1</v>
      </c>
      <c r="N30" s="10">
        <v>1</v>
      </c>
      <c r="O30" s="10">
        <v>1</v>
      </c>
      <c r="P30" s="10">
        <v>1</v>
      </c>
      <c r="Q30" s="10">
        <v>1</v>
      </c>
      <c r="R30" s="10">
        <v>1</v>
      </c>
      <c r="S30" s="10">
        <v>1</v>
      </c>
      <c r="T30" s="10">
        <v>1</v>
      </c>
      <c r="U30" s="10">
        <v>1</v>
      </c>
      <c r="V30" s="10">
        <v>1</v>
      </c>
      <c r="W30" s="10">
        <v>1</v>
      </c>
      <c r="X30" s="11">
        <v>1</v>
      </c>
    </row>
    <row r="31" spans="2:24" x14ac:dyDescent="0.2">
      <c r="B31" s="4" t="s">
        <v>25</v>
      </c>
      <c r="C31" s="43">
        <v>0</v>
      </c>
      <c r="D31" s="10">
        <v>0</v>
      </c>
      <c r="E31" s="10">
        <v>0</v>
      </c>
      <c r="F31" s="10">
        <v>0</v>
      </c>
      <c r="G31" s="10">
        <v>1</v>
      </c>
      <c r="H31" s="10">
        <v>1</v>
      </c>
      <c r="I31" s="10">
        <v>1</v>
      </c>
      <c r="J31" s="10">
        <v>1</v>
      </c>
      <c r="K31" s="10">
        <v>1</v>
      </c>
      <c r="L31" s="10">
        <v>1</v>
      </c>
      <c r="M31" s="10">
        <v>1</v>
      </c>
      <c r="N31" s="10">
        <v>1</v>
      </c>
      <c r="O31" s="10">
        <v>1</v>
      </c>
      <c r="P31" s="10">
        <v>1</v>
      </c>
      <c r="Q31" s="10">
        <v>1</v>
      </c>
      <c r="R31" s="10">
        <v>1</v>
      </c>
      <c r="S31" s="10">
        <v>1</v>
      </c>
      <c r="T31" s="10">
        <v>1</v>
      </c>
      <c r="U31" s="10">
        <v>1</v>
      </c>
      <c r="V31" s="10">
        <v>1</v>
      </c>
      <c r="W31" s="10">
        <v>1</v>
      </c>
      <c r="X31" s="11">
        <v>1</v>
      </c>
    </row>
    <row r="32" spans="2:24" x14ac:dyDescent="0.2">
      <c r="B32" s="4" t="s">
        <v>26</v>
      </c>
      <c r="C32" s="43">
        <v>0</v>
      </c>
      <c r="D32" s="10">
        <v>0</v>
      </c>
      <c r="E32" s="10">
        <v>0</v>
      </c>
      <c r="F32" s="10">
        <v>0</v>
      </c>
      <c r="G32" s="10">
        <v>1</v>
      </c>
      <c r="H32" s="10">
        <v>1</v>
      </c>
      <c r="I32" s="10">
        <v>1</v>
      </c>
      <c r="J32" s="10">
        <v>1</v>
      </c>
      <c r="K32" s="10">
        <v>1</v>
      </c>
      <c r="L32" s="10">
        <v>1</v>
      </c>
      <c r="M32" s="10">
        <v>1</v>
      </c>
      <c r="N32" s="10">
        <v>1</v>
      </c>
      <c r="O32" s="10">
        <v>1</v>
      </c>
      <c r="P32" s="10">
        <v>1</v>
      </c>
      <c r="Q32" s="10">
        <v>1</v>
      </c>
      <c r="R32" s="10">
        <v>1</v>
      </c>
      <c r="S32" s="10">
        <v>1</v>
      </c>
      <c r="T32" s="10">
        <v>1</v>
      </c>
      <c r="U32" s="10">
        <v>1</v>
      </c>
      <c r="V32" s="10">
        <v>1</v>
      </c>
      <c r="W32" s="10">
        <v>1</v>
      </c>
      <c r="X32" s="11">
        <v>1</v>
      </c>
    </row>
    <row r="33" spans="2:24" x14ac:dyDescent="0.2">
      <c r="B33" s="4" t="s">
        <v>27</v>
      </c>
      <c r="C33" s="43">
        <v>0</v>
      </c>
      <c r="D33" s="10">
        <v>0</v>
      </c>
      <c r="E33" s="10">
        <v>0</v>
      </c>
      <c r="F33" s="10">
        <v>0</v>
      </c>
      <c r="G33" s="10">
        <v>1</v>
      </c>
      <c r="H33" s="10">
        <v>1</v>
      </c>
      <c r="I33" s="10">
        <v>1</v>
      </c>
      <c r="J33" s="10">
        <v>1</v>
      </c>
      <c r="K33" s="10">
        <v>1</v>
      </c>
      <c r="L33" s="10">
        <v>1</v>
      </c>
      <c r="M33" s="10">
        <v>1</v>
      </c>
      <c r="N33" s="10">
        <v>1</v>
      </c>
      <c r="O33" s="10">
        <v>1</v>
      </c>
      <c r="P33" s="10">
        <v>1</v>
      </c>
      <c r="Q33" s="10">
        <v>1</v>
      </c>
      <c r="R33" s="10">
        <v>1</v>
      </c>
      <c r="S33" s="10">
        <v>1</v>
      </c>
      <c r="T33" s="10">
        <v>1</v>
      </c>
      <c r="U33" s="10">
        <v>1</v>
      </c>
      <c r="V33" s="10">
        <v>1</v>
      </c>
      <c r="W33" s="10">
        <v>1</v>
      </c>
      <c r="X33" s="11">
        <v>1</v>
      </c>
    </row>
    <row r="34" spans="2:24" x14ac:dyDescent="0.2">
      <c r="B34" s="4" t="s">
        <v>28</v>
      </c>
      <c r="C34" s="43">
        <v>0</v>
      </c>
      <c r="D34" s="10">
        <v>0</v>
      </c>
      <c r="E34" s="10">
        <v>0</v>
      </c>
      <c r="F34" s="10">
        <v>0</v>
      </c>
      <c r="G34" s="10">
        <v>1</v>
      </c>
      <c r="H34" s="10">
        <v>1</v>
      </c>
      <c r="I34" s="10">
        <v>1</v>
      </c>
      <c r="J34" s="10">
        <v>1</v>
      </c>
      <c r="K34" s="10">
        <v>1</v>
      </c>
      <c r="L34" s="10">
        <v>1</v>
      </c>
      <c r="M34" s="10">
        <v>1</v>
      </c>
      <c r="N34" s="10">
        <v>1</v>
      </c>
      <c r="O34" s="10">
        <v>1</v>
      </c>
      <c r="P34" s="10">
        <v>1</v>
      </c>
      <c r="Q34" s="10">
        <v>1</v>
      </c>
      <c r="R34" s="10">
        <v>1</v>
      </c>
      <c r="S34" s="10">
        <v>1</v>
      </c>
      <c r="T34" s="10">
        <v>1</v>
      </c>
      <c r="U34" s="10">
        <v>1</v>
      </c>
      <c r="V34" s="10">
        <v>1</v>
      </c>
      <c r="W34" s="10">
        <v>1</v>
      </c>
      <c r="X34" s="11">
        <v>1</v>
      </c>
    </row>
    <row r="35" spans="2:24" x14ac:dyDescent="0.2">
      <c r="B35" s="4" t="s">
        <v>39</v>
      </c>
      <c r="C35" s="43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1">
        <v>0</v>
      </c>
    </row>
    <row r="36" spans="2:24" x14ac:dyDescent="0.2">
      <c r="B36" s="4" t="s">
        <v>29</v>
      </c>
      <c r="C36" s="43">
        <v>0</v>
      </c>
      <c r="D36" s="10">
        <v>0</v>
      </c>
      <c r="E36" s="10">
        <v>0</v>
      </c>
      <c r="F36" s="10">
        <v>0</v>
      </c>
      <c r="G36" s="10">
        <v>1</v>
      </c>
      <c r="H36" s="10">
        <v>1</v>
      </c>
      <c r="I36" s="10">
        <v>1</v>
      </c>
      <c r="J36" s="10">
        <v>1</v>
      </c>
      <c r="K36" s="10">
        <v>1</v>
      </c>
      <c r="L36" s="10">
        <v>1</v>
      </c>
      <c r="M36" s="10">
        <v>1</v>
      </c>
      <c r="N36" s="10">
        <v>1</v>
      </c>
      <c r="O36" s="10">
        <v>1</v>
      </c>
      <c r="P36" s="10">
        <v>1</v>
      </c>
      <c r="Q36" s="10">
        <v>1</v>
      </c>
      <c r="R36" s="10">
        <v>1</v>
      </c>
      <c r="S36" s="10">
        <v>1</v>
      </c>
      <c r="T36" s="10">
        <v>1</v>
      </c>
      <c r="U36" s="10">
        <v>1</v>
      </c>
      <c r="V36" s="10">
        <v>1</v>
      </c>
      <c r="W36" s="10">
        <v>1</v>
      </c>
      <c r="X36" s="11">
        <v>1</v>
      </c>
    </row>
    <row r="37" spans="2:24" x14ac:dyDescent="0.2">
      <c r="B37" s="4" t="s">
        <v>30</v>
      </c>
      <c r="C37" s="43">
        <v>0</v>
      </c>
      <c r="D37" s="10">
        <v>0</v>
      </c>
      <c r="E37" s="10">
        <v>0</v>
      </c>
      <c r="F37" s="10">
        <v>0</v>
      </c>
      <c r="G37" s="10">
        <v>1</v>
      </c>
      <c r="H37" s="10">
        <v>1</v>
      </c>
      <c r="I37" s="10">
        <v>1</v>
      </c>
      <c r="J37" s="10">
        <v>1</v>
      </c>
      <c r="K37" s="10">
        <v>1</v>
      </c>
      <c r="L37" s="10">
        <v>1</v>
      </c>
      <c r="M37" s="10">
        <v>1</v>
      </c>
      <c r="N37" s="10">
        <v>1</v>
      </c>
      <c r="O37" s="10">
        <v>1</v>
      </c>
      <c r="P37" s="10">
        <v>1</v>
      </c>
      <c r="Q37" s="10">
        <v>1</v>
      </c>
      <c r="R37" s="10">
        <v>1</v>
      </c>
      <c r="S37" s="10">
        <v>1</v>
      </c>
      <c r="T37" s="10">
        <v>1</v>
      </c>
      <c r="U37" s="10">
        <v>1</v>
      </c>
      <c r="V37" s="10">
        <v>1</v>
      </c>
      <c r="W37" s="10">
        <v>1</v>
      </c>
      <c r="X37" s="11">
        <v>1</v>
      </c>
    </row>
    <row r="38" spans="2:24" x14ac:dyDescent="0.2">
      <c r="B38" s="4" t="s">
        <v>31</v>
      </c>
      <c r="C38" s="43">
        <v>0</v>
      </c>
      <c r="D38" s="10">
        <v>0</v>
      </c>
      <c r="E38" s="10">
        <v>0</v>
      </c>
      <c r="F38" s="10">
        <v>0</v>
      </c>
      <c r="G38" s="10">
        <v>1</v>
      </c>
      <c r="H38" s="10">
        <v>1</v>
      </c>
      <c r="I38" s="10">
        <v>1</v>
      </c>
      <c r="J38" s="10">
        <v>1</v>
      </c>
      <c r="K38" s="10">
        <v>1</v>
      </c>
      <c r="L38" s="10">
        <v>1</v>
      </c>
      <c r="M38" s="10">
        <v>1</v>
      </c>
      <c r="N38" s="10">
        <v>1</v>
      </c>
      <c r="O38" s="10">
        <v>1</v>
      </c>
      <c r="P38" s="10">
        <v>1</v>
      </c>
      <c r="Q38" s="10">
        <v>1</v>
      </c>
      <c r="R38" s="10">
        <v>1</v>
      </c>
      <c r="S38" s="10">
        <v>1</v>
      </c>
      <c r="T38" s="10">
        <v>1</v>
      </c>
      <c r="U38" s="10">
        <v>1</v>
      </c>
      <c r="V38" s="10">
        <v>1</v>
      </c>
      <c r="W38" s="10">
        <v>1</v>
      </c>
      <c r="X38" s="11">
        <v>1</v>
      </c>
    </row>
    <row r="39" spans="2:24" x14ac:dyDescent="0.2">
      <c r="B39" s="4" t="s">
        <v>32</v>
      </c>
      <c r="C39" s="43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1</v>
      </c>
      <c r="L39" s="10">
        <v>1</v>
      </c>
      <c r="M39" s="10">
        <v>1</v>
      </c>
      <c r="N39" s="10">
        <v>1</v>
      </c>
      <c r="O39" s="10">
        <v>1</v>
      </c>
      <c r="P39" s="10">
        <v>1</v>
      </c>
      <c r="Q39" s="10">
        <v>1</v>
      </c>
      <c r="R39" s="10">
        <v>1</v>
      </c>
      <c r="S39" s="10">
        <v>1</v>
      </c>
      <c r="T39" s="10">
        <v>1</v>
      </c>
      <c r="U39" s="10">
        <v>1</v>
      </c>
      <c r="V39" s="10">
        <v>1</v>
      </c>
      <c r="W39" s="10">
        <v>1</v>
      </c>
      <c r="X39" s="11">
        <v>1</v>
      </c>
    </row>
    <row r="40" spans="2:24" x14ac:dyDescent="0.2">
      <c r="B40" s="4" t="s">
        <v>33</v>
      </c>
      <c r="C40" s="43">
        <v>0</v>
      </c>
      <c r="D40" s="10">
        <v>0</v>
      </c>
      <c r="E40" s="10">
        <v>0</v>
      </c>
      <c r="F40" s="10">
        <v>0</v>
      </c>
      <c r="G40" s="10">
        <v>1</v>
      </c>
      <c r="H40" s="10">
        <v>1</v>
      </c>
      <c r="I40" s="10">
        <v>1</v>
      </c>
      <c r="J40" s="10">
        <v>1</v>
      </c>
      <c r="K40" s="10">
        <v>1</v>
      </c>
      <c r="L40" s="10">
        <v>1</v>
      </c>
      <c r="M40" s="10">
        <v>1</v>
      </c>
      <c r="N40" s="10">
        <v>1</v>
      </c>
      <c r="O40" s="10">
        <v>1</v>
      </c>
      <c r="P40" s="10">
        <v>1</v>
      </c>
      <c r="Q40" s="10">
        <v>1</v>
      </c>
      <c r="R40" s="10">
        <v>1</v>
      </c>
      <c r="S40" s="10">
        <v>1</v>
      </c>
      <c r="T40" s="10">
        <v>1</v>
      </c>
      <c r="U40" s="10">
        <v>1</v>
      </c>
      <c r="V40" s="10">
        <v>1</v>
      </c>
      <c r="W40" s="10">
        <v>1</v>
      </c>
      <c r="X40" s="11">
        <v>1</v>
      </c>
    </row>
    <row r="41" spans="2:24" ht="17" thickBot="1" x14ac:dyDescent="0.25">
      <c r="B41" s="5" t="s">
        <v>34</v>
      </c>
      <c r="C41" s="38">
        <v>0</v>
      </c>
      <c r="D41" s="12">
        <v>0</v>
      </c>
      <c r="E41" s="12">
        <v>0</v>
      </c>
      <c r="F41" s="12">
        <v>0</v>
      </c>
      <c r="G41" s="12">
        <v>1</v>
      </c>
      <c r="H41" s="12">
        <v>1</v>
      </c>
      <c r="I41" s="12">
        <v>1</v>
      </c>
      <c r="J41" s="12">
        <v>1</v>
      </c>
      <c r="K41" s="12">
        <v>1</v>
      </c>
      <c r="L41" s="12">
        <v>1</v>
      </c>
      <c r="M41" s="12">
        <v>1</v>
      </c>
      <c r="N41" s="12">
        <v>1</v>
      </c>
      <c r="O41" s="12">
        <v>1</v>
      </c>
      <c r="P41" s="12">
        <v>1</v>
      </c>
      <c r="Q41" s="12">
        <v>1</v>
      </c>
      <c r="R41" s="12">
        <v>1</v>
      </c>
      <c r="S41" s="12">
        <v>1</v>
      </c>
      <c r="T41" s="12">
        <v>1</v>
      </c>
      <c r="U41" s="12">
        <v>1</v>
      </c>
      <c r="V41" s="12">
        <v>1</v>
      </c>
      <c r="W41" s="12">
        <v>1</v>
      </c>
      <c r="X41" s="13">
        <v>1</v>
      </c>
    </row>
    <row r="42" spans="2:24" x14ac:dyDescent="0.2"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</row>
  </sheetData>
  <sortState xmlns:xlrd2="http://schemas.microsoft.com/office/spreadsheetml/2017/richdata2" ref="B4:X41">
    <sortCondition ref="B4:B41"/>
  </sortState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FA17F-5FBC-F647-AD8F-41EBF922CDCD}">
  <dimension ref="B1:Q40"/>
  <sheetViews>
    <sheetView topLeftCell="A21" workbookViewId="0">
      <selection activeCell="B42" sqref="B42"/>
    </sheetView>
  </sheetViews>
  <sheetFormatPr baseColWidth="10" defaultRowHeight="16" x14ac:dyDescent="0.2"/>
  <cols>
    <col min="2" max="2" width="16" customWidth="1"/>
  </cols>
  <sheetData>
    <row r="1" spans="2:17" ht="17" thickBot="1" x14ac:dyDescent="0.25"/>
    <row r="2" spans="2:17" ht="17" thickBot="1" x14ac:dyDescent="0.25">
      <c r="B2" s="1" t="s">
        <v>0</v>
      </c>
      <c r="C2" s="2">
        <v>2008</v>
      </c>
      <c r="D2" s="2">
        <f t="shared" ref="D2:Q2" si="0">C2+1</f>
        <v>2009</v>
      </c>
      <c r="E2" s="2">
        <f t="shared" si="0"/>
        <v>2010</v>
      </c>
      <c r="F2" s="2">
        <f t="shared" si="0"/>
        <v>2011</v>
      </c>
      <c r="G2" s="2">
        <f t="shared" si="0"/>
        <v>2012</v>
      </c>
      <c r="H2" s="2">
        <f t="shared" si="0"/>
        <v>2013</v>
      </c>
      <c r="I2" s="2">
        <f t="shared" si="0"/>
        <v>2014</v>
      </c>
      <c r="J2" s="2">
        <f t="shared" si="0"/>
        <v>2015</v>
      </c>
      <c r="K2" s="2">
        <f>J2+1</f>
        <v>2016</v>
      </c>
      <c r="L2" s="2">
        <f t="shared" si="0"/>
        <v>2017</v>
      </c>
      <c r="M2" s="2">
        <f t="shared" si="0"/>
        <v>2018</v>
      </c>
      <c r="N2" s="2">
        <f>M2+1</f>
        <v>2019</v>
      </c>
      <c r="O2" s="2">
        <f t="shared" si="0"/>
        <v>2020</v>
      </c>
      <c r="P2" s="2">
        <f>O2+1</f>
        <v>2021</v>
      </c>
      <c r="Q2" s="2">
        <f t="shared" si="0"/>
        <v>2022</v>
      </c>
    </row>
    <row r="3" spans="2:17" x14ac:dyDescent="0.2">
      <c r="B3" s="3" t="s">
        <v>1</v>
      </c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6"/>
    </row>
    <row r="4" spans="2:17" x14ac:dyDescent="0.2">
      <c r="B4" s="4" t="s">
        <v>2</v>
      </c>
      <c r="C4" s="17">
        <v>23.84</v>
      </c>
      <c r="D4" s="6">
        <v>14.17</v>
      </c>
      <c r="E4" s="6">
        <v>15.55</v>
      </c>
      <c r="F4" s="6">
        <v>13.99</v>
      </c>
      <c r="G4" s="6">
        <v>7.95</v>
      </c>
      <c r="H4" s="6">
        <v>4.84</v>
      </c>
      <c r="I4" s="6">
        <v>6.47</v>
      </c>
      <c r="J4" s="6">
        <v>8.33</v>
      </c>
      <c r="K4" s="6">
        <v>5.82</v>
      </c>
      <c r="L4" s="6">
        <v>6.34</v>
      </c>
      <c r="M4" s="6">
        <v>17.260000000000002</v>
      </c>
      <c r="N4" s="6">
        <v>26.94</v>
      </c>
      <c r="O4" s="6">
        <v>26.82</v>
      </c>
      <c r="P4" s="6">
        <v>57.76</v>
      </c>
      <c r="Q4" s="7">
        <v>87.88</v>
      </c>
    </row>
    <row r="5" spans="2:17" x14ac:dyDescent="0.2">
      <c r="B5" s="4" t="s">
        <v>3</v>
      </c>
      <c r="C5" s="17">
        <v>23.84</v>
      </c>
      <c r="D5" s="6">
        <v>14.17</v>
      </c>
      <c r="E5" s="6">
        <v>15.55</v>
      </c>
      <c r="F5" s="6">
        <v>13.99</v>
      </c>
      <c r="G5" s="6">
        <v>7.95</v>
      </c>
      <c r="H5" s="6">
        <v>4.84</v>
      </c>
      <c r="I5" s="6">
        <v>6.47</v>
      </c>
      <c r="J5" s="6">
        <v>8.33</v>
      </c>
      <c r="K5" s="6">
        <v>5.82</v>
      </c>
      <c r="L5" s="6">
        <v>6.34</v>
      </c>
      <c r="M5" s="6">
        <v>17.260000000000002</v>
      </c>
      <c r="N5" s="6">
        <v>26.94</v>
      </c>
      <c r="O5" s="6">
        <v>26.82</v>
      </c>
      <c r="P5" s="6">
        <v>57.76</v>
      </c>
      <c r="Q5" s="7">
        <v>87.88</v>
      </c>
    </row>
    <row r="6" spans="2:17" x14ac:dyDescent="0.2">
      <c r="B6" s="4" t="s">
        <v>4</v>
      </c>
      <c r="C6" s="17">
        <v>23.84</v>
      </c>
      <c r="D6" s="6">
        <v>14.17</v>
      </c>
      <c r="E6" s="6">
        <v>15.55</v>
      </c>
      <c r="F6" s="6">
        <v>13.99</v>
      </c>
      <c r="G6" s="6">
        <v>7.95</v>
      </c>
      <c r="H6" s="6">
        <v>4.84</v>
      </c>
      <c r="I6" s="6">
        <v>6.47</v>
      </c>
      <c r="J6" s="6">
        <v>8.33</v>
      </c>
      <c r="K6" s="6">
        <v>5.82</v>
      </c>
      <c r="L6" s="6">
        <v>6.34</v>
      </c>
      <c r="M6" s="6">
        <v>17.260000000000002</v>
      </c>
      <c r="N6" s="6">
        <v>26.94</v>
      </c>
      <c r="O6" s="6">
        <v>26.82</v>
      </c>
      <c r="P6" s="6">
        <v>57.76</v>
      </c>
      <c r="Q6" s="7">
        <v>87.88</v>
      </c>
    </row>
    <row r="7" spans="2:17" x14ac:dyDescent="0.2">
      <c r="B7" s="4" t="s">
        <v>5</v>
      </c>
      <c r="C7" s="17"/>
      <c r="D7" s="6"/>
      <c r="E7" s="6"/>
      <c r="F7" s="6"/>
      <c r="G7" s="6"/>
      <c r="H7" s="6"/>
      <c r="I7" s="6">
        <v>10.32</v>
      </c>
      <c r="J7" s="6">
        <v>12.46</v>
      </c>
      <c r="K7" s="6">
        <v>12.73</v>
      </c>
      <c r="L7" s="6">
        <v>13.9</v>
      </c>
      <c r="M7" s="6">
        <v>14.88</v>
      </c>
      <c r="N7" s="6">
        <v>16.079999999999998</v>
      </c>
      <c r="O7" s="6">
        <v>18.170000000000002</v>
      </c>
      <c r="P7" s="6">
        <v>22.78</v>
      </c>
      <c r="Q7" s="7">
        <v>27.64</v>
      </c>
    </row>
    <row r="8" spans="2:17" x14ac:dyDescent="0.2">
      <c r="B8" s="4" t="s">
        <v>6</v>
      </c>
      <c r="C8" s="17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>
        <v>6.9</v>
      </c>
      <c r="Q8" s="7">
        <v>8.2200000000000006</v>
      </c>
    </row>
    <row r="9" spans="2:17" x14ac:dyDescent="0.2">
      <c r="B9" s="4" t="s">
        <v>7</v>
      </c>
      <c r="C9" s="17">
        <v>23.84</v>
      </c>
      <c r="D9" s="6">
        <v>14.17</v>
      </c>
      <c r="E9" s="6">
        <v>15.55</v>
      </c>
      <c r="F9" s="6">
        <v>13.99</v>
      </c>
      <c r="G9" s="6">
        <v>7.95</v>
      </c>
      <c r="H9" s="6">
        <v>4.84</v>
      </c>
      <c r="I9" s="6">
        <v>6.47</v>
      </c>
      <c r="J9" s="6">
        <v>8.33</v>
      </c>
      <c r="K9" s="6">
        <v>5.82</v>
      </c>
      <c r="L9" s="6">
        <v>6.34</v>
      </c>
      <c r="M9" s="6">
        <v>17.260000000000002</v>
      </c>
      <c r="N9" s="6">
        <v>26.94</v>
      </c>
      <c r="O9" s="6">
        <v>26.82</v>
      </c>
      <c r="P9" s="6">
        <v>57.76</v>
      </c>
      <c r="Q9" s="7">
        <v>87.88</v>
      </c>
    </row>
    <row r="10" spans="2:17" x14ac:dyDescent="0.2">
      <c r="B10" s="4" t="s">
        <v>35</v>
      </c>
      <c r="C10" s="17">
        <v>23.84</v>
      </c>
      <c r="D10" s="6">
        <v>14.17</v>
      </c>
      <c r="E10" s="6">
        <v>15.55</v>
      </c>
      <c r="F10" s="6">
        <v>13.99</v>
      </c>
      <c r="G10" s="6">
        <v>7.95</v>
      </c>
      <c r="H10" s="6">
        <v>4.84</v>
      </c>
      <c r="I10" s="6">
        <v>6.47</v>
      </c>
      <c r="J10" s="6">
        <v>8.33</v>
      </c>
      <c r="K10" s="6">
        <v>5.82</v>
      </c>
      <c r="L10" s="6">
        <v>6.34</v>
      </c>
      <c r="M10" s="6">
        <v>17.260000000000002</v>
      </c>
      <c r="N10" s="6">
        <v>26.94</v>
      </c>
      <c r="O10" s="6">
        <v>26.82</v>
      </c>
      <c r="P10" s="6">
        <v>57.76</v>
      </c>
      <c r="Q10" s="7">
        <v>87.88</v>
      </c>
    </row>
    <row r="11" spans="2:17" x14ac:dyDescent="0.2">
      <c r="B11" s="4" t="s">
        <v>8</v>
      </c>
      <c r="C11" s="17">
        <v>23.84</v>
      </c>
      <c r="D11" s="6">
        <v>14.17</v>
      </c>
      <c r="E11" s="6">
        <v>15.55</v>
      </c>
      <c r="F11" s="6">
        <v>13.99</v>
      </c>
      <c r="G11" s="6">
        <v>7.95</v>
      </c>
      <c r="H11" s="6">
        <v>4.84</v>
      </c>
      <c r="I11" s="6">
        <v>6.47</v>
      </c>
      <c r="J11" s="6">
        <v>8.33</v>
      </c>
      <c r="K11" s="6">
        <v>5.82</v>
      </c>
      <c r="L11" s="6">
        <v>6.34</v>
      </c>
      <c r="M11" s="6">
        <v>17.260000000000002</v>
      </c>
      <c r="N11" s="6">
        <v>26.94</v>
      </c>
      <c r="O11" s="6">
        <v>26.82</v>
      </c>
      <c r="P11" s="6">
        <v>57.76</v>
      </c>
      <c r="Q11" s="7">
        <v>87.88</v>
      </c>
    </row>
    <row r="12" spans="2:17" x14ac:dyDescent="0.2">
      <c r="B12" s="4" t="s">
        <v>9</v>
      </c>
      <c r="C12" s="17">
        <v>23.84</v>
      </c>
      <c r="D12" s="6">
        <v>14.17</v>
      </c>
      <c r="E12" s="6">
        <v>15.55</v>
      </c>
      <c r="F12" s="6">
        <v>13.99</v>
      </c>
      <c r="G12" s="6">
        <v>7.95</v>
      </c>
      <c r="H12" s="6">
        <v>4.84</v>
      </c>
      <c r="I12" s="6">
        <v>6.47</v>
      </c>
      <c r="J12" s="6">
        <v>8.33</v>
      </c>
      <c r="K12" s="6">
        <v>5.82</v>
      </c>
      <c r="L12" s="6">
        <v>6.34</v>
      </c>
      <c r="M12" s="6">
        <v>17.260000000000002</v>
      </c>
      <c r="N12" s="6">
        <v>26.94</v>
      </c>
      <c r="O12" s="6">
        <v>26.82</v>
      </c>
      <c r="P12" s="6">
        <v>57.76</v>
      </c>
      <c r="Q12" s="7">
        <v>87.88</v>
      </c>
    </row>
    <row r="13" spans="2:17" x14ac:dyDescent="0.2">
      <c r="B13" s="4" t="s">
        <v>10</v>
      </c>
      <c r="C13" s="17">
        <v>23.84</v>
      </c>
      <c r="D13" s="6">
        <v>14.17</v>
      </c>
      <c r="E13" s="6">
        <v>15.55</v>
      </c>
      <c r="F13" s="6">
        <v>13.99</v>
      </c>
      <c r="G13" s="6">
        <v>7.95</v>
      </c>
      <c r="H13" s="6">
        <v>4.84</v>
      </c>
      <c r="I13" s="6">
        <v>6.47</v>
      </c>
      <c r="J13" s="6">
        <v>8.33</v>
      </c>
      <c r="K13" s="6">
        <v>5.82</v>
      </c>
      <c r="L13" s="6">
        <v>6.34</v>
      </c>
      <c r="M13" s="6">
        <v>17.260000000000002</v>
      </c>
      <c r="N13" s="6">
        <v>26.94</v>
      </c>
      <c r="O13" s="6">
        <v>26.82</v>
      </c>
      <c r="P13" s="6">
        <v>57.76</v>
      </c>
      <c r="Q13" s="7">
        <v>87.88</v>
      </c>
    </row>
    <row r="14" spans="2:17" x14ac:dyDescent="0.2">
      <c r="B14" s="4" t="s">
        <v>11</v>
      </c>
      <c r="C14" s="17">
        <v>23.84</v>
      </c>
      <c r="D14" s="6">
        <v>14.17</v>
      </c>
      <c r="E14" s="6">
        <v>15.55</v>
      </c>
      <c r="F14" s="6">
        <v>13.99</v>
      </c>
      <c r="G14" s="6">
        <v>7.95</v>
      </c>
      <c r="H14" s="6">
        <v>4.84</v>
      </c>
      <c r="I14" s="6">
        <v>6.47</v>
      </c>
      <c r="J14" s="6">
        <v>8.33</v>
      </c>
      <c r="K14" s="6">
        <v>5.82</v>
      </c>
      <c r="L14" s="6">
        <v>6.34</v>
      </c>
      <c r="M14" s="6">
        <v>17.260000000000002</v>
      </c>
      <c r="N14" s="6">
        <v>26.94</v>
      </c>
      <c r="O14" s="6">
        <v>26.82</v>
      </c>
      <c r="P14" s="6">
        <v>57.76</v>
      </c>
      <c r="Q14" s="7">
        <v>87.88</v>
      </c>
    </row>
    <row r="15" spans="2:17" x14ac:dyDescent="0.2">
      <c r="B15" s="4" t="s">
        <v>12</v>
      </c>
      <c r="C15" s="17">
        <v>23.84</v>
      </c>
      <c r="D15" s="6">
        <v>14.17</v>
      </c>
      <c r="E15" s="6">
        <v>15.55</v>
      </c>
      <c r="F15" s="6">
        <v>13.99</v>
      </c>
      <c r="G15" s="6">
        <v>7.95</v>
      </c>
      <c r="H15" s="6">
        <v>4.84</v>
      </c>
      <c r="I15" s="6">
        <v>6.47</v>
      </c>
      <c r="J15" s="6">
        <v>8.33</v>
      </c>
      <c r="K15" s="6">
        <v>5.82</v>
      </c>
      <c r="L15" s="6">
        <v>6.34</v>
      </c>
      <c r="M15" s="6">
        <v>17.260000000000002</v>
      </c>
      <c r="N15" s="6">
        <v>26.94</v>
      </c>
      <c r="O15" s="6">
        <v>26.82</v>
      </c>
      <c r="P15" s="6">
        <v>57.76</v>
      </c>
      <c r="Q15" s="7">
        <v>87.88</v>
      </c>
    </row>
    <row r="16" spans="2:17" x14ac:dyDescent="0.2">
      <c r="B16" s="4" t="s">
        <v>13</v>
      </c>
      <c r="C16" s="17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7"/>
    </row>
    <row r="17" spans="2:17" x14ac:dyDescent="0.2">
      <c r="B17" s="4" t="s">
        <v>14</v>
      </c>
      <c r="C17" s="17">
        <v>23.84</v>
      </c>
      <c r="D17" s="6">
        <v>14.17</v>
      </c>
      <c r="E17" s="6">
        <v>15.55</v>
      </c>
      <c r="F17" s="6">
        <v>13.99</v>
      </c>
      <c r="G17" s="6">
        <v>7.95</v>
      </c>
      <c r="H17" s="6">
        <v>4.84</v>
      </c>
      <c r="I17" s="6">
        <v>6.47</v>
      </c>
      <c r="J17" s="6">
        <v>8.33</v>
      </c>
      <c r="K17" s="6">
        <v>5.82</v>
      </c>
      <c r="L17" s="6">
        <v>6.34</v>
      </c>
      <c r="M17" s="6">
        <v>17.260000000000002</v>
      </c>
      <c r="N17" s="6">
        <v>26.94</v>
      </c>
      <c r="O17" s="6">
        <v>26.82</v>
      </c>
      <c r="P17" s="6">
        <v>57.76</v>
      </c>
      <c r="Q17" s="7">
        <v>87.88</v>
      </c>
    </row>
    <row r="18" spans="2:17" x14ac:dyDescent="0.2">
      <c r="B18" s="4" t="s">
        <v>38</v>
      </c>
      <c r="C18" s="1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7"/>
    </row>
    <row r="19" spans="2:17" x14ac:dyDescent="0.2">
      <c r="B19" s="4" t="s">
        <v>15</v>
      </c>
      <c r="C19" s="17">
        <v>23.84</v>
      </c>
      <c r="D19" s="6">
        <v>14.17</v>
      </c>
      <c r="E19" s="6">
        <v>15.55</v>
      </c>
      <c r="F19" s="6">
        <v>13.99</v>
      </c>
      <c r="G19" s="6">
        <v>7.95</v>
      </c>
      <c r="H19" s="6">
        <v>4.84</v>
      </c>
      <c r="I19" s="6">
        <v>6.47</v>
      </c>
      <c r="J19" s="6">
        <v>8.33</v>
      </c>
      <c r="K19" s="6">
        <v>5.82</v>
      </c>
      <c r="L19" s="6">
        <v>6.34</v>
      </c>
      <c r="M19" s="6">
        <v>17.260000000000002</v>
      </c>
      <c r="N19" s="6">
        <v>26.94</v>
      </c>
      <c r="O19" s="6">
        <v>26.82</v>
      </c>
      <c r="P19" s="6">
        <v>57.76</v>
      </c>
      <c r="Q19" s="7">
        <v>87.88</v>
      </c>
    </row>
    <row r="20" spans="2:17" x14ac:dyDescent="0.2">
      <c r="B20" s="4" t="s">
        <v>16</v>
      </c>
      <c r="C20" s="17">
        <v>23.84</v>
      </c>
      <c r="D20" s="6">
        <v>14.17</v>
      </c>
      <c r="E20" s="6">
        <v>15.55</v>
      </c>
      <c r="F20" s="6">
        <v>13.99</v>
      </c>
      <c r="G20" s="6">
        <v>7.95</v>
      </c>
      <c r="H20" s="6">
        <v>4.84</v>
      </c>
      <c r="I20" s="6">
        <v>6.47</v>
      </c>
      <c r="J20" s="6">
        <v>8.33</v>
      </c>
      <c r="K20" s="6">
        <v>5.82</v>
      </c>
      <c r="L20" s="6">
        <v>6.34</v>
      </c>
      <c r="M20" s="6">
        <v>17.260000000000002</v>
      </c>
      <c r="N20" s="6">
        <v>26.94</v>
      </c>
      <c r="O20" s="6">
        <v>26.82</v>
      </c>
      <c r="P20" s="6">
        <v>57.76</v>
      </c>
      <c r="Q20" s="7">
        <v>87.88</v>
      </c>
    </row>
    <row r="21" spans="2:17" x14ac:dyDescent="0.2">
      <c r="B21" s="4" t="s">
        <v>17</v>
      </c>
      <c r="C21" s="17">
        <v>23.84</v>
      </c>
      <c r="D21" s="6">
        <v>14.17</v>
      </c>
      <c r="E21" s="6">
        <v>15.55</v>
      </c>
      <c r="F21" s="6">
        <v>13.99</v>
      </c>
      <c r="G21" s="6">
        <v>7.95</v>
      </c>
      <c r="H21" s="6">
        <v>4.84</v>
      </c>
      <c r="I21" s="6">
        <v>6.47</v>
      </c>
      <c r="J21" s="6">
        <v>8.33</v>
      </c>
      <c r="K21" s="6">
        <v>5.82</v>
      </c>
      <c r="L21" s="6">
        <v>6.34</v>
      </c>
      <c r="M21" s="6">
        <v>17.260000000000002</v>
      </c>
      <c r="N21" s="6">
        <v>26.94</v>
      </c>
      <c r="O21" s="6">
        <v>26.82</v>
      </c>
      <c r="P21" s="6">
        <v>57.76</v>
      </c>
      <c r="Q21" s="7">
        <v>87.88</v>
      </c>
    </row>
    <row r="22" spans="2:17" x14ac:dyDescent="0.2">
      <c r="B22" s="4" t="s">
        <v>18</v>
      </c>
      <c r="C22" s="17">
        <v>23.84</v>
      </c>
      <c r="D22" s="6">
        <v>14.17</v>
      </c>
      <c r="E22" s="6">
        <v>15.55</v>
      </c>
      <c r="F22" s="6">
        <v>13.99</v>
      </c>
      <c r="G22" s="6">
        <v>7.95</v>
      </c>
      <c r="H22" s="6">
        <v>4.84</v>
      </c>
      <c r="I22" s="6">
        <v>6.47</v>
      </c>
      <c r="J22" s="6">
        <v>8.33</v>
      </c>
      <c r="K22" s="6">
        <v>5.82</v>
      </c>
      <c r="L22" s="6">
        <v>6.34</v>
      </c>
      <c r="M22" s="6">
        <v>17.260000000000002</v>
      </c>
      <c r="N22" s="6">
        <v>26.94</v>
      </c>
      <c r="O22" s="6">
        <v>26.82</v>
      </c>
      <c r="P22" s="6">
        <v>57.76</v>
      </c>
      <c r="Q22" s="7">
        <v>87.88</v>
      </c>
    </row>
    <row r="23" spans="2:17" x14ac:dyDescent="0.2">
      <c r="B23" s="4" t="s">
        <v>19</v>
      </c>
      <c r="C23" s="17">
        <v>23.84</v>
      </c>
      <c r="D23" s="6">
        <v>14.17</v>
      </c>
      <c r="E23" s="6">
        <v>15.55</v>
      </c>
      <c r="F23" s="6">
        <v>13.99</v>
      </c>
      <c r="G23" s="6">
        <v>7.95</v>
      </c>
      <c r="H23" s="6">
        <v>4.84</v>
      </c>
      <c r="I23" s="6">
        <v>6.47</v>
      </c>
      <c r="J23" s="6">
        <v>8.33</v>
      </c>
      <c r="K23" s="6">
        <v>5.82</v>
      </c>
      <c r="L23" s="6">
        <v>6.34</v>
      </c>
      <c r="M23" s="6">
        <v>17.260000000000002</v>
      </c>
      <c r="N23" s="6">
        <v>26.94</v>
      </c>
      <c r="O23" s="6">
        <v>26.82</v>
      </c>
      <c r="P23" s="6">
        <v>57.76</v>
      </c>
      <c r="Q23" s="7">
        <v>87.88</v>
      </c>
    </row>
    <row r="24" spans="2:17" x14ac:dyDescent="0.2">
      <c r="B24" s="4" t="s">
        <v>20</v>
      </c>
      <c r="C24" s="17">
        <v>23.84</v>
      </c>
      <c r="D24" s="6">
        <v>14.17</v>
      </c>
      <c r="E24" s="6">
        <v>15.55</v>
      </c>
      <c r="F24" s="6">
        <v>13.99</v>
      </c>
      <c r="G24" s="6">
        <v>7.95</v>
      </c>
      <c r="H24" s="6">
        <v>4.84</v>
      </c>
      <c r="I24" s="6">
        <v>6.47</v>
      </c>
      <c r="J24" s="6">
        <v>8.33</v>
      </c>
      <c r="K24" s="6">
        <v>5.82</v>
      </c>
      <c r="L24" s="6">
        <v>6.34</v>
      </c>
      <c r="M24" s="6">
        <v>17.260000000000002</v>
      </c>
      <c r="N24" s="6">
        <v>26.94</v>
      </c>
      <c r="O24" s="6">
        <v>26.82</v>
      </c>
      <c r="P24" s="6">
        <v>57.76</v>
      </c>
      <c r="Q24" s="7">
        <v>87.88</v>
      </c>
    </row>
    <row r="25" spans="2:17" x14ac:dyDescent="0.2">
      <c r="B25" s="4" t="s">
        <v>21</v>
      </c>
      <c r="C25" s="17">
        <v>23.84</v>
      </c>
      <c r="D25" s="6">
        <v>14.17</v>
      </c>
      <c r="E25" s="6">
        <v>15.55</v>
      </c>
      <c r="F25" s="6">
        <v>13.99</v>
      </c>
      <c r="G25" s="6">
        <v>7.95</v>
      </c>
      <c r="H25" s="6">
        <v>4.84</v>
      </c>
      <c r="I25" s="6">
        <v>6.47</v>
      </c>
      <c r="J25" s="6">
        <v>8.33</v>
      </c>
      <c r="K25" s="6">
        <v>5.82</v>
      </c>
      <c r="L25" s="6">
        <v>6.34</v>
      </c>
      <c r="M25" s="6">
        <v>17.260000000000002</v>
      </c>
      <c r="N25" s="6">
        <v>26.94</v>
      </c>
      <c r="O25" s="6">
        <v>26.82</v>
      </c>
      <c r="P25" s="6">
        <v>57.76</v>
      </c>
      <c r="Q25" s="7">
        <v>87.88</v>
      </c>
    </row>
    <row r="26" spans="2:17" x14ac:dyDescent="0.2">
      <c r="B26" s="4" t="s">
        <v>22</v>
      </c>
      <c r="C26" s="17">
        <v>23.84</v>
      </c>
      <c r="D26" s="6">
        <v>14.17</v>
      </c>
      <c r="E26" s="6">
        <v>15.55</v>
      </c>
      <c r="F26" s="6">
        <v>13.99</v>
      </c>
      <c r="G26" s="6">
        <v>7.95</v>
      </c>
      <c r="H26" s="6">
        <v>4.84</v>
      </c>
      <c r="I26" s="6">
        <v>6.47</v>
      </c>
      <c r="J26" s="6">
        <v>8.33</v>
      </c>
      <c r="K26" s="6">
        <v>5.82</v>
      </c>
      <c r="L26" s="6">
        <v>6.34</v>
      </c>
      <c r="M26" s="6">
        <v>17.260000000000002</v>
      </c>
      <c r="N26" s="6">
        <v>26.94</v>
      </c>
      <c r="O26" s="6">
        <v>26.82</v>
      </c>
      <c r="P26" s="6">
        <v>57.76</v>
      </c>
      <c r="Q26" s="7">
        <v>87.88</v>
      </c>
    </row>
    <row r="27" spans="2:17" x14ac:dyDescent="0.2">
      <c r="B27" s="4" t="s">
        <v>23</v>
      </c>
      <c r="C27" s="17">
        <v>23.84</v>
      </c>
      <c r="D27" s="6">
        <v>14.17</v>
      </c>
      <c r="E27" s="6">
        <v>15.55</v>
      </c>
      <c r="F27" s="6">
        <v>13.99</v>
      </c>
      <c r="G27" s="6">
        <v>7.95</v>
      </c>
      <c r="H27" s="6">
        <v>4.84</v>
      </c>
      <c r="I27" s="6">
        <v>6.47</v>
      </c>
      <c r="J27" s="6">
        <v>8.33</v>
      </c>
      <c r="K27" s="6">
        <v>5.82</v>
      </c>
      <c r="L27" s="6">
        <v>6.34</v>
      </c>
      <c r="M27" s="6">
        <v>17.260000000000002</v>
      </c>
      <c r="N27" s="6">
        <v>26.94</v>
      </c>
      <c r="O27" s="6">
        <v>26.82</v>
      </c>
      <c r="P27" s="6">
        <v>57.76</v>
      </c>
      <c r="Q27" s="7">
        <v>87.88</v>
      </c>
    </row>
    <row r="28" spans="2:17" x14ac:dyDescent="0.2">
      <c r="B28" s="4" t="s">
        <v>24</v>
      </c>
      <c r="C28" s="17">
        <v>23.84</v>
      </c>
      <c r="D28" s="6">
        <v>14.17</v>
      </c>
      <c r="E28" s="6">
        <v>15.55</v>
      </c>
      <c r="F28" s="6">
        <v>13.99</v>
      </c>
      <c r="G28" s="6">
        <v>7.95</v>
      </c>
      <c r="H28" s="6">
        <v>4.84</v>
      </c>
      <c r="I28" s="6">
        <v>6.47</v>
      </c>
      <c r="J28" s="6">
        <v>8.33</v>
      </c>
      <c r="K28" s="6">
        <v>5.82</v>
      </c>
      <c r="L28" s="6">
        <v>6.34</v>
      </c>
      <c r="M28" s="6">
        <v>17.260000000000002</v>
      </c>
      <c r="N28" s="6">
        <v>26.94</v>
      </c>
      <c r="O28" s="6">
        <v>26.82</v>
      </c>
      <c r="P28" s="6">
        <v>57.76</v>
      </c>
      <c r="Q28" s="7">
        <v>87.88</v>
      </c>
    </row>
    <row r="29" spans="2:17" x14ac:dyDescent="0.2">
      <c r="B29" s="4" t="s">
        <v>36</v>
      </c>
      <c r="C29" s="17">
        <v>23.84</v>
      </c>
      <c r="D29" s="6">
        <v>14.17</v>
      </c>
      <c r="E29" s="6">
        <v>15.55</v>
      </c>
      <c r="F29" s="6">
        <v>13.99</v>
      </c>
      <c r="G29" s="6">
        <v>7.95</v>
      </c>
      <c r="H29" s="6">
        <v>4.84</v>
      </c>
      <c r="I29" s="6">
        <v>6.47</v>
      </c>
      <c r="J29" s="6">
        <v>8.33</v>
      </c>
      <c r="K29" s="6">
        <v>5.82</v>
      </c>
      <c r="L29" s="6">
        <v>6.34</v>
      </c>
      <c r="M29" s="6">
        <v>17.260000000000002</v>
      </c>
      <c r="N29" s="6">
        <v>26.94</v>
      </c>
      <c r="O29" s="6">
        <v>26.82</v>
      </c>
      <c r="P29" s="6">
        <v>57.76</v>
      </c>
      <c r="Q29" s="7">
        <v>87.88</v>
      </c>
    </row>
    <row r="30" spans="2:17" x14ac:dyDescent="0.2">
      <c r="B30" s="4" t="s">
        <v>25</v>
      </c>
      <c r="C30" s="17">
        <v>23.84</v>
      </c>
      <c r="D30" s="6">
        <v>14.17</v>
      </c>
      <c r="E30" s="6">
        <v>15.55</v>
      </c>
      <c r="F30" s="6">
        <v>13.99</v>
      </c>
      <c r="G30" s="6">
        <v>7.95</v>
      </c>
      <c r="H30" s="6">
        <v>4.84</v>
      </c>
      <c r="I30" s="6">
        <v>6.47</v>
      </c>
      <c r="J30" s="6">
        <v>8.33</v>
      </c>
      <c r="K30" s="6">
        <v>5.82</v>
      </c>
      <c r="L30" s="6">
        <v>6.34</v>
      </c>
      <c r="M30" s="6">
        <v>17.260000000000002</v>
      </c>
      <c r="N30" s="6">
        <v>26.94</v>
      </c>
      <c r="O30" s="6">
        <v>26.82</v>
      </c>
      <c r="P30" s="6">
        <v>57.76</v>
      </c>
      <c r="Q30" s="7">
        <v>87.88</v>
      </c>
    </row>
    <row r="31" spans="2:17" x14ac:dyDescent="0.2">
      <c r="B31" s="4" t="s">
        <v>26</v>
      </c>
      <c r="C31" s="17">
        <v>23.84</v>
      </c>
      <c r="D31" s="6">
        <v>14.17</v>
      </c>
      <c r="E31" s="6">
        <v>15.55</v>
      </c>
      <c r="F31" s="6">
        <v>13.99</v>
      </c>
      <c r="G31" s="6">
        <v>7.95</v>
      </c>
      <c r="H31" s="6">
        <v>4.84</v>
      </c>
      <c r="I31" s="6">
        <v>6.47</v>
      </c>
      <c r="J31" s="6">
        <v>8.33</v>
      </c>
      <c r="K31" s="6">
        <v>5.82</v>
      </c>
      <c r="L31" s="6">
        <v>6.34</v>
      </c>
      <c r="M31" s="6">
        <v>17.260000000000002</v>
      </c>
      <c r="N31" s="6">
        <v>26.94</v>
      </c>
      <c r="O31" s="6">
        <v>26.82</v>
      </c>
      <c r="P31" s="6">
        <v>67.61</v>
      </c>
      <c r="Q31" s="7">
        <v>91.25</v>
      </c>
    </row>
    <row r="32" spans="2:17" x14ac:dyDescent="0.2">
      <c r="B32" s="4" t="s">
        <v>27</v>
      </c>
      <c r="C32" s="17">
        <v>23.84</v>
      </c>
      <c r="D32" s="6">
        <v>14.17</v>
      </c>
      <c r="E32" s="6">
        <v>15.55</v>
      </c>
      <c r="F32" s="6">
        <v>13.99</v>
      </c>
      <c r="G32" s="6">
        <v>7.95</v>
      </c>
      <c r="H32" s="6">
        <v>4.84</v>
      </c>
      <c r="I32" s="6">
        <v>6.47</v>
      </c>
      <c r="J32" s="6">
        <v>8.33</v>
      </c>
      <c r="K32" s="6">
        <v>5.82</v>
      </c>
      <c r="L32" s="6">
        <v>6.34</v>
      </c>
      <c r="M32" s="6">
        <v>17.260000000000002</v>
      </c>
      <c r="N32" s="6">
        <v>26.94</v>
      </c>
      <c r="O32" s="6">
        <v>26.82</v>
      </c>
      <c r="P32" s="6">
        <v>57.76</v>
      </c>
      <c r="Q32" s="7">
        <v>87.88</v>
      </c>
    </row>
    <row r="33" spans="2:17" x14ac:dyDescent="0.2">
      <c r="B33" s="4" t="s">
        <v>28</v>
      </c>
      <c r="C33" s="17">
        <v>23.84</v>
      </c>
      <c r="D33" s="6">
        <v>14.17</v>
      </c>
      <c r="E33" s="6">
        <v>15.55</v>
      </c>
      <c r="F33" s="6">
        <v>13.99</v>
      </c>
      <c r="G33" s="6">
        <v>7.95</v>
      </c>
      <c r="H33" s="6">
        <v>4.84</v>
      </c>
      <c r="I33" s="6">
        <v>6.47</v>
      </c>
      <c r="J33" s="6">
        <v>8.33</v>
      </c>
      <c r="K33" s="6">
        <v>5.82</v>
      </c>
      <c r="L33" s="6">
        <v>6.34</v>
      </c>
      <c r="M33" s="6">
        <v>17.260000000000002</v>
      </c>
      <c r="N33" s="6">
        <v>26.94</v>
      </c>
      <c r="O33" s="6">
        <v>26.82</v>
      </c>
      <c r="P33" s="6">
        <v>57.76</v>
      </c>
      <c r="Q33" s="7">
        <v>87.88</v>
      </c>
    </row>
    <row r="34" spans="2:17" x14ac:dyDescent="0.2">
      <c r="B34" s="4" t="s">
        <v>39</v>
      </c>
      <c r="C34" s="17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7"/>
    </row>
    <row r="35" spans="2:17" x14ac:dyDescent="0.2">
      <c r="B35" s="4" t="s">
        <v>29</v>
      </c>
      <c r="C35" s="17">
        <v>23.84</v>
      </c>
      <c r="D35" s="6">
        <v>14.17</v>
      </c>
      <c r="E35" s="6">
        <v>15.55</v>
      </c>
      <c r="F35" s="6">
        <v>13.99</v>
      </c>
      <c r="G35" s="6">
        <v>7.95</v>
      </c>
      <c r="H35" s="6">
        <v>4.84</v>
      </c>
      <c r="I35" s="6">
        <v>6.47</v>
      </c>
      <c r="J35" s="6">
        <v>8.33</v>
      </c>
      <c r="K35" s="6">
        <v>5.82</v>
      </c>
      <c r="L35" s="6">
        <v>6.34</v>
      </c>
      <c r="M35" s="6">
        <v>17.260000000000002</v>
      </c>
      <c r="N35" s="6">
        <v>26.94</v>
      </c>
      <c r="O35" s="6">
        <v>26.82</v>
      </c>
      <c r="P35" s="6">
        <v>57.76</v>
      </c>
      <c r="Q35" s="7">
        <v>87.88</v>
      </c>
    </row>
    <row r="36" spans="2:17" x14ac:dyDescent="0.2">
      <c r="B36" s="4" t="s">
        <v>30</v>
      </c>
      <c r="C36" s="17">
        <v>23.84</v>
      </c>
      <c r="D36" s="6">
        <v>14.17</v>
      </c>
      <c r="E36" s="6">
        <v>15.55</v>
      </c>
      <c r="F36" s="6">
        <v>13.99</v>
      </c>
      <c r="G36" s="6">
        <v>7.95</v>
      </c>
      <c r="H36" s="6">
        <v>4.84</v>
      </c>
      <c r="I36" s="6">
        <v>6.47</v>
      </c>
      <c r="J36" s="6">
        <v>8.33</v>
      </c>
      <c r="K36" s="6">
        <v>5.82</v>
      </c>
      <c r="L36" s="6">
        <v>6.34</v>
      </c>
      <c r="M36" s="6">
        <v>17.260000000000002</v>
      </c>
      <c r="N36" s="6">
        <v>26.94</v>
      </c>
      <c r="O36" s="6">
        <v>26.82</v>
      </c>
      <c r="P36" s="6">
        <v>57.76</v>
      </c>
      <c r="Q36" s="7">
        <v>87.88</v>
      </c>
    </row>
    <row r="37" spans="2:17" x14ac:dyDescent="0.2">
      <c r="B37" s="4" t="s">
        <v>31</v>
      </c>
      <c r="C37" s="17">
        <v>23.84</v>
      </c>
      <c r="D37" s="6">
        <v>14.17</v>
      </c>
      <c r="E37" s="6">
        <v>15.55</v>
      </c>
      <c r="F37" s="6">
        <v>13.99</v>
      </c>
      <c r="G37" s="6">
        <v>7.95</v>
      </c>
      <c r="H37" s="6">
        <v>4.84</v>
      </c>
      <c r="I37" s="6">
        <v>6.47</v>
      </c>
      <c r="J37" s="6">
        <v>8.33</v>
      </c>
      <c r="K37" s="6">
        <v>5.82</v>
      </c>
      <c r="L37" s="6">
        <v>6.34</v>
      </c>
      <c r="M37" s="6">
        <v>17.260000000000002</v>
      </c>
      <c r="N37" s="6">
        <v>26.94</v>
      </c>
      <c r="O37" s="6">
        <v>26.82</v>
      </c>
      <c r="P37" s="6">
        <v>57.76</v>
      </c>
      <c r="Q37" s="7">
        <v>87.88</v>
      </c>
    </row>
    <row r="38" spans="2:17" x14ac:dyDescent="0.2">
      <c r="B38" s="4" t="s">
        <v>32</v>
      </c>
      <c r="C38" s="17"/>
      <c r="D38" s="6">
        <f>(3.51+3.23+2.19+2.05)/4</f>
        <v>2.7450000000000001</v>
      </c>
      <c r="E38" s="6">
        <f>(2.07+1.88+1.86+1.86)/4</f>
        <v>1.9175</v>
      </c>
      <c r="F38" s="6">
        <v>1.89</v>
      </c>
      <c r="G38" s="6">
        <v>1.93</v>
      </c>
      <c r="H38" s="6">
        <v>2.92</v>
      </c>
      <c r="I38" s="6">
        <v>4.78</v>
      </c>
      <c r="J38" s="6">
        <v>6.11</v>
      </c>
      <c r="K38" s="6">
        <v>4.47</v>
      </c>
      <c r="L38" s="6">
        <v>3.42</v>
      </c>
      <c r="M38" s="6">
        <v>4.42</v>
      </c>
      <c r="N38" s="6">
        <v>5.43</v>
      </c>
      <c r="O38" s="6">
        <v>6.41</v>
      </c>
      <c r="P38" s="6">
        <v>9.57</v>
      </c>
      <c r="Q38" s="7">
        <v>13.47</v>
      </c>
    </row>
    <row r="39" spans="2:17" x14ac:dyDescent="0.2">
      <c r="B39" s="4" t="s">
        <v>33</v>
      </c>
      <c r="C39" s="17">
        <v>23.84</v>
      </c>
      <c r="D39" s="6">
        <v>14.17</v>
      </c>
      <c r="E39" s="6">
        <v>15.55</v>
      </c>
      <c r="F39" s="6">
        <v>13.99</v>
      </c>
      <c r="G39" s="6">
        <v>7.95</v>
      </c>
      <c r="H39" s="6">
        <v>4.84</v>
      </c>
      <c r="I39" s="6">
        <v>6.47</v>
      </c>
      <c r="J39" s="6">
        <v>8.33</v>
      </c>
      <c r="K39" s="6">
        <v>5.82</v>
      </c>
      <c r="L39" s="6">
        <v>6.34</v>
      </c>
      <c r="M39" s="6">
        <v>17.260000000000002</v>
      </c>
      <c r="N39" s="6">
        <v>26.94</v>
      </c>
      <c r="O39" s="6">
        <v>26.82</v>
      </c>
      <c r="P39" s="6">
        <v>57.76</v>
      </c>
      <c r="Q39" s="7">
        <v>87.88</v>
      </c>
    </row>
    <row r="40" spans="2:17" ht="17" thickBot="1" x14ac:dyDescent="0.25">
      <c r="B40" s="5" t="s">
        <v>34</v>
      </c>
      <c r="C40" s="18">
        <v>23.84</v>
      </c>
      <c r="D40" s="8">
        <v>14.17</v>
      </c>
      <c r="E40" s="8">
        <v>15.55</v>
      </c>
      <c r="F40" s="8">
        <v>13.99</v>
      </c>
      <c r="G40" s="8">
        <v>7.95</v>
      </c>
      <c r="H40" s="8">
        <v>4.84</v>
      </c>
      <c r="I40" s="8">
        <v>6.47</v>
      </c>
      <c r="J40" s="8">
        <v>8.33</v>
      </c>
      <c r="K40" s="8">
        <v>5.82</v>
      </c>
      <c r="L40" s="8">
        <v>6.34</v>
      </c>
      <c r="M40" s="8">
        <v>17.260000000000002</v>
      </c>
      <c r="N40" s="8">
        <v>26.94</v>
      </c>
      <c r="O40" s="8">
        <v>26.82</v>
      </c>
      <c r="P40" s="8">
        <v>57.76</v>
      </c>
      <c r="Q40" s="9">
        <v>87.88</v>
      </c>
    </row>
  </sheetData>
  <sortState xmlns:xlrd2="http://schemas.microsoft.com/office/spreadsheetml/2017/richdata2" ref="B3:Q40">
    <sortCondition ref="B3:B40"/>
  </sortState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C4603-8858-EA4F-BACB-5FF02A7E0178}">
  <dimension ref="B1:P40"/>
  <sheetViews>
    <sheetView workbookViewId="0">
      <selection activeCell="F12" sqref="C1:F1048576"/>
    </sheetView>
  </sheetViews>
  <sheetFormatPr baseColWidth="10" defaultRowHeight="16" x14ac:dyDescent="0.2"/>
  <cols>
    <col min="2" max="2" width="16" customWidth="1"/>
    <col min="3" max="6" width="19.33203125" hidden="1" customWidth="1"/>
    <col min="7" max="16" width="19.33203125" customWidth="1"/>
  </cols>
  <sheetData>
    <row r="1" spans="2:16" ht="17" thickBot="1" x14ac:dyDescent="0.25"/>
    <row r="2" spans="2:16" ht="17" thickBot="1" x14ac:dyDescent="0.25">
      <c r="B2" s="1" t="s">
        <v>0</v>
      </c>
      <c r="C2" s="2">
        <f t="shared" ref="C2:E2" si="0">D2-1</f>
        <v>2009</v>
      </c>
      <c r="D2" s="2">
        <f t="shared" si="0"/>
        <v>2010</v>
      </c>
      <c r="E2" s="2">
        <f t="shared" si="0"/>
        <v>2011</v>
      </c>
      <c r="F2" s="2">
        <f>G2-1</f>
        <v>2012</v>
      </c>
      <c r="G2" s="2">
        <v>2013</v>
      </c>
      <c r="H2" s="2">
        <f t="shared" ref="H2:P2" si="1">G2+1</f>
        <v>2014</v>
      </c>
      <c r="I2" s="2">
        <f t="shared" si="1"/>
        <v>2015</v>
      </c>
      <c r="J2" s="2">
        <f>I2+1</f>
        <v>2016</v>
      </c>
      <c r="K2" s="2">
        <f t="shared" si="1"/>
        <v>2017</v>
      </c>
      <c r="L2" s="2">
        <f t="shared" si="1"/>
        <v>2018</v>
      </c>
      <c r="M2" s="2">
        <f>L2+1</f>
        <v>2019</v>
      </c>
      <c r="N2" s="2">
        <f t="shared" si="1"/>
        <v>2020</v>
      </c>
      <c r="O2" s="2">
        <f>N2+1</f>
        <v>2021</v>
      </c>
      <c r="P2" s="2">
        <f t="shared" si="1"/>
        <v>2022</v>
      </c>
    </row>
    <row r="3" spans="2:16" x14ac:dyDescent="0.2">
      <c r="B3" s="3" t="s">
        <v>1</v>
      </c>
      <c r="C3" s="14"/>
      <c r="D3" s="15"/>
      <c r="E3" s="15"/>
      <c r="F3" s="64"/>
      <c r="G3" s="15"/>
      <c r="H3" s="15"/>
      <c r="I3" s="15"/>
      <c r="J3" s="15"/>
      <c r="K3" s="15"/>
      <c r="L3" s="15"/>
      <c r="M3" s="15"/>
      <c r="N3" s="15"/>
      <c r="O3" s="15"/>
      <c r="P3" s="16"/>
    </row>
    <row r="4" spans="2:16" x14ac:dyDescent="0.2">
      <c r="B4" s="4" t="s">
        <v>2</v>
      </c>
      <c r="C4" s="17"/>
      <c r="D4" s="6"/>
      <c r="E4" s="6"/>
      <c r="F4" s="6"/>
      <c r="G4" s="6">
        <v>60770028.800000004</v>
      </c>
      <c r="H4" s="6">
        <v>58143831.850000001</v>
      </c>
      <c r="I4" s="6">
        <v>85671073.350000009</v>
      </c>
      <c r="J4" s="6">
        <v>64805988.150000006</v>
      </c>
      <c r="K4" s="6">
        <v>86577811.650000006</v>
      </c>
      <c r="L4" s="6">
        <v>229301812.15000001</v>
      </c>
      <c r="M4" s="6">
        <v>200371424.55000001</v>
      </c>
      <c r="N4" s="6">
        <v>200799794.55000001</v>
      </c>
      <c r="O4" s="6">
        <v>338936677.20000005</v>
      </c>
      <c r="P4" s="7">
        <v>416044748.70000005</v>
      </c>
    </row>
    <row r="5" spans="2:16" x14ac:dyDescent="0.2">
      <c r="B5" s="4" t="s">
        <v>3</v>
      </c>
      <c r="C5" s="17"/>
      <c r="D5" s="6"/>
      <c r="E5" s="6"/>
      <c r="F5" s="6"/>
      <c r="G5" s="6">
        <v>125341557.95</v>
      </c>
      <c r="H5" s="6">
        <v>105815733.95</v>
      </c>
      <c r="I5" s="6">
        <v>154398412.80000001</v>
      </c>
      <c r="J5" s="6">
        <v>117586665.75000001</v>
      </c>
      <c r="K5" s="6">
        <v>157299758.45000002</v>
      </c>
      <c r="L5" s="6">
        <v>415795062.40000004</v>
      </c>
      <c r="M5" s="6">
        <v>388876705.80000001</v>
      </c>
      <c r="N5" s="6">
        <v>388097470.25</v>
      </c>
      <c r="O5" s="6">
        <v>581146138.55000007</v>
      </c>
      <c r="P5" s="7">
        <v>716932577.9000001</v>
      </c>
    </row>
    <row r="6" spans="2:16" x14ac:dyDescent="0.2">
      <c r="B6" s="4" t="s">
        <v>4</v>
      </c>
      <c r="C6" s="17"/>
      <c r="D6" s="6"/>
      <c r="E6" s="6"/>
      <c r="F6" s="6"/>
      <c r="G6" s="6">
        <v>57365588.200000003</v>
      </c>
      <c r="H6" s="6">
        <v>39692758.75</v>
      </c>
      <c r="I6" s="6">
        <v>132783532.95</v>
      </c>
      <c r="J6" s="6">
        <v>93008065</v>
      </c>
      <c r="K6" s="6">
        <v>142155369.30000001</v>
      </c>
      <c r="L6" s="6">
        <v>401309850.75</v>
      </c>
      <c r="M6" s="6">
        <v>479926825.60000002</v>
      </c>
      <c r="N6" s="6">
        <v>488923691.05000001</v>
      </c>
      <c r="O6" s="6">
        <v>907832959.75000012</v>
      </c>
      <c r="P6" s="7">
        <v>1192680261.75</v>
      </c>
    </row>
    <row r="7" spans="2:16" x14ac:dyDescent="0.2">
      <c r="B7" s="4" t="s">
        <v>5</v>
      </c>
      <c r="C7" s="17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7"/>
    </row>
    <row r="8" spans="2:16" x14ac:dyDescent="0.2">
      <c r="B8" s="4" t="s">
        <v>6</v>
      </c>
      <c r="C8" s="17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"/>
    </row>
    <row r="9" spans="2:16" x14ac:dyDescent="0.2">
      <c r="B9" s="4" t="s">
        <v>7</v>
      </c>
      <c r="C9" s="17"/>
      <c r="D9" s="6"/>
      <c r="E9" s="6"/>
      <c r="F9" s="6"/>
      <c r="G9" s="6">
        <v>376159</v>
      </c>
      <c r="H9" s="6">
        <v>795274.9</v>
      </c>
      <c r="I9" s="6">
        <v>1548345</v>
      </c>
      <c r="J9" s="6">
        <v>426642.35000000003</v>
      </c>
      <c r="K9" s="6">
        <v>7155473.9500000002</v>
      </c>
      <c r="L9" s="6">
        <v>28300983.450000003</v>
      </c>
      <c r="M9" s="6">
        <v>28491553.600000001</v>
      </c>
      <c r="N9" s="6">
        <v>43671863.700000003</v>
      </c>
      <c r="O9" s="6">
        <v>85472698.800000012</v>
      </c>
      <c r="P9" s="7">
        <v>112148361.45</v>
      </c>
    </row>
    <row r="10" spans="2:16" x14ac:dyDescent="0.2">
      <c r="B10" s="4" t="s">
        <v>35</v>
      </c>
      <c r="C10" s="17"/>
      <c r="D10" s="6"/>
      <c r="E10" s="6"/>
      <c r="F10" s="6"/>
      <c r="G10" s="6"/>
      <c r="H10" s="6"/>
      <c r="I10" s="6"/>
      <c r="J10" s="6"/>
      <c r="K10" s="6">
        <v>27152690</v>
      </c>
      <c r="L10" s="6">
        <v>77945921.800000012</v>
      </c>
      <c r="M10" s="6">
        <v>79258734.150000006</v>
      </c>
      <c r="N10" s="6">
        <v>78684200.600000009</v>
      </c>
      <c r="O10" s="6">
        <v>122344673.80000001</v>
      </c>
      <c r="P10" s="7">
        <v>156258067.25</v>
      </c>
    </row>
    <row r="11" spans="2:16" x14ac:dyDescent="0.2">
      <c r="B11" s="4" t="s">
        <v>8</v>
      </c>
      <c r="C11" s="17"/>
      <c r="D11" s="6"/>
      <c r="E11" s="6"/>
      <c r="F11" s="6"/>
      <c r="G11" s="6">
        <v>61100996.400000006</v>
      </c>
      <c r="H11" s="6">
        <v>52418617.750000007</v>
      </c>
      <c r="I11" s="6">
        <v>77769903.150000006</v>
      </c>
      <c r="J11" s="6">
        <v>58499542.450000003</v>
      </c>
      <c r="K11" s="6">
        <v>78178402.450000003</v>
      </c>
      <c r="L11" s="6">
        <v>206886109.30000001</v>
      </c>
      <c r="M11" s="6">
        <v>181046803.65000001</v>
      </c>
      <c r="N11" s="6">
        <v>181438822.15000001</v>
      </c>
      <c r="O11" s="6">
        <v>319272984.55000001</v>
      </c>
      <c r="P11" s="7">
        <v>394774788.45000005</v>
      </c>
    </row>
    <row r="12" spans="2:16" x14ac:dyDescent="0.2">
      <c r="B12" s="4" t="s">
        <v>9</v>
      </c>
      <c r="C12" s="17"/>
      <c r="D12" s="6"/>
      <c r="E12" s="6"/>
      <c r="F12" s="6"/>
      <c r="G12" s="6">
        <v>19700463.800000001</v>
      </c>
      <c r="H12" s="6">
        <v>8116734.0500000007</v>
      </c>
      <c r="I12" s="6">
        <v>23195145.5</v>
      </c>
      <c r="J12" s="6">
        <v>25735897.350000001</v>
      </c>
      <c r="K12" s="6">
        <v>42896001.700000003</v>
      </c>
      <c r="L12" s="6">
        <v>152632482</v>
      </c>
      <c r="M12" s="6">
        <v>155705982.25</v>
      </c>
      <c r="N12" s="6">
        <v>155248879.85000002</v>
      </c>
      <c r="O12" s="6">
        <v>271014629.75</v>
      </c>
      <c r="P12" s="7">
        <v>364078410.10000002</v>
      </c>
    </row>
    <row r="13" spans="2:16" x14ac:dyDescent="0.2">
      <c r="B13" s="4" t="s">
        <v>10</v>
      </c>
      <c r="C13" s="17"/>
      <c r="D13" s="6"/>
      <c r="E13" s="6"/>
      <c r="F13" s="6"/>
      <c r="G13" s="6">
        <v>72997795.950000003</v>
      </c>
      <c r="H13" s="6">
        <v>69210405.650000006</v>
      </c>
      <c r="I13" s="6">
        <v>102203310.45</v>
      </c>
      <c r="J13" s="6">
        <v>77629047.900000006</v>
      </c>
      <c r="K13" s="6">
        <v>103833045.75000001</v>
      </c>
      <c r="L13" s="6">
        <v>274460975.40000004</v>
      </c>
      <c r="M13" s="6">
        <v>239744786.05000001</v>
      </c>
      <c r="N13" s="6">
        <v>240429355.10000002</v>
      </c>
      <c r="O13" s="6">
        <v>445799585.05000001</v>
      </c>
      <c r="P13" s="7">
        <v>557058430.20000005</v>
      </c>
    </row>
    <row r="14" spans="2:16" x14ac:dyDescent="0.2">
      <c r="B14" s="4" t="s">
        <v>11</v>
      </c>
      <c r="C14" s="17"/>
      <c r="D14" s="6"/>
      <c r="E14" s="6"/>
      <c r="F14" s="6"/>
      <c r="G14" s="6">
        <v>238978946.60000002</v>
      </c>
      <c r="H14" s="6">
        <v>234726186.25000003</v>
      </c>
      <c r="I14" s="6">
        <v>340206559.90000004</v>
      </c>
      <c r="J14" s="6">
        <v>255805292.95000002</v>
      </c>
      <c r="K14" s="6">
        <v>341607635</v>
      </c>
      <c r="L14" s="6">
        <v>904216704.9000001</v>
      </c>
      <c r="M14" s="6">
        <v>791913999.45000005</v>
      </c>
      <c r="N14" s="6">
        <v>793652598.5</v>
      </c>
      <c r="O14" s="6">
        <v>1601275432.7</v>
      </c>
      <c r="P14" s="7">
        <v>2036437680.5000002</v>
      </c>
    </row>
    <row r="15" spans="2:16" x14ac:dyDescent="0.2">
      <c r="B15" s="4" t="s">
        <v>12</v>
      </c>
      <c r="C15" s="17"/>
      <c r="D15" s="6"/>
      <c r="E15" s="6"/>
      <c r="F15" s="6"/>
      <c r="G15" s="6">
        <v>862466228</v>
      </c>
      <c r="H15" s="6">
        <v>817417529</v>
      </c>
      <c r="I15" s="6">
        <v>1210096396.2</v>
      </c>
      <c r="J15" s="6">
        <v>926922397</v>
      </c>
      <c r="K15" s="6">
        <v>1250031598.2</v>
      </c>
      <c r="L15" s="6">
        <v>2813999579.1000004</v>
      </c>
      <c r="M15" s="6">
        <v>3448786819.4500003</v>
      </c>
      <c r="N15" s="6">
        <v>2901979397.8000002</v>
      </c>
      <c r="O15" s="6">
        <v>5783718694.6000004</v>
      </c>
      <c r="P15" s="7">
        <v>7425782788.4000006</v>
      </c>
    </row>
    <row r="16" spans="2:16" x14ac:dyDescent="0.2">
      <c r="B16" s="4" t="s">
        <v>13</v>
      </c>
      <c r="C16" s="17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7"/>
    </row>
    <row r="17" spans="2:16" x14ac:dyDescent="0.2">
      <c r="B17" s="4" t="s">
        <v>14</v>
      </c>
      <c r="C17" s="17"/>
      <c r="D17" s="6"/>
      <c r="E17" s="6"/>
      <c r="F17" s="6"/>
      <c r="G17" s="6">
        <v>160925659.80000001</v>
      </c>
      <c r="H17" s="6">
        <v>142865760.45000002</v>
      </c>
      <c r="I17" s="6">
        <v>212724045.75000003</v>
      </c>
      <c r="J17" s="6">
        <v>161375154</v>
      </c>
      <c r="K17" s="6">
        <v>215851032.30000001</v>
      </c>
      <c r="L17" s="6">
        <v>570651934.6500001</v>
      </c>
      <c r="M17" s="6">
        <v>555300832.45000005</v>
      </c>
      <c r="N17" s="6">
        <v>552292525.10000002</v>
      </c>
      <c r="O17" s="6">
        <v>1105944040.4000001</v>
      </c>
      <c r="P17" s="7">
        <v>1449162144.95</v>
      </c>
    </row>
    <row r="18" spans="2:16" x14ac:dyDescent="0.2">
      <c r="B18" s="4" t="s">
        <v>38</v>
      </c>
      <c r="C18" s="17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7"/>
    </row>
    <row r="19" spans="2:16" x14ac:dyDescent="0.2">
      <c r="B19" s="4" t="s">
        <v>15</v>
      </c>
      <c r="C19" s="17"/>
      <c r="D19" s="6"/>
      <c r="E19" s="6"/>
      <c r="F19" s="6"/>
      <c r="G19" s="6">
        <v>45428316.950000003</v>
      </c>
      <c r="H19" s="6">
        <v>39219933.100000001</v>
      </c>
      <c r="I19" s="6">
        <v>58273972.400000006</v>
      </c>
      <c r="J19" s="6">
        <v>43739885.150000006</v>
      </c>
      <c r="K19" s="6">
        <v>58380797.850000001</v>
      </c>
      <c r="L19" s="6">
        <v>154855978.45000002</v>
      </c>
      <c r="M19" s="6">
        <v>135439241.65000001</v>
      </c>
      <c r="N19" s="6">
        <v>135749019.65000001</v>
      </c>
      <c r="O19" s="6">
        <v>162672286.70000002</v>
      </c>
      <c r="P19" s="7">
        <v>235079498.85000002</v>
      </c>
    </row>
    <row r="20" spans="2:16" x14ac:dyDescent="0.2">
      <c r="B20" s="4" t="s">
        <v>16</v>
      </c>
      <c r="C20" s="17"/>
      <c r="D20" s="6"/>
      <c r="E20" s="6"/>
      <c r="F20" s="6"/>
      <c r="G20" s="6"/>
      <c r="H20" s="6"/>
      <c r="I20" s="6"/>
      <c r="J20" s="6"/>
      <c r="K20" s="6"/>
      <c r="L20" s="6"/>
      <c r="M20" s="6">
        <v>28089403.550000001</v>
      </c>
      <c r="N20" s="6">
        <v>42630385.050000004</v>
      </c>
      <c r="O20" s="6">
        <v>6258845.4000000004</v>
      </c>
      <c r="P20" s="7">
        <v>13758121.700000001</v>
      </c>
    </row>
    <row r="21" spans="2:16" x14ac:dyDescent="0.2">
      <c r="B21" s="4" t="s">
        <v>17</v>
      </c>
      <c r="C21" s="17"/>
      <c r="D21" s="6"/>
      <c r="E21" s="6"/>
      <c r="F21" s="6"/>
      <c r="G21" s="6">
        <v>420717818.50000006</v>
      </c>
      <c r="H21" s="6">
        <v>399477266.45000005</v>
      </c>
      <c r="I21" s="6">
        <v>591229630.45000005</v>
      </c>
      <c r="J21" s="6">
        <v>448202484.60000002</v>
      </c>
      <c r="K21" s="6">
        <v>599122898.1500001</v>
      </c>
      <c r="L21" s="6">
        <v>1584120304.2</v>
      </c>
      <c r="M21" s="6">
        <v>1404996685.6500001</v>
      </c>
      <c r="N21" s="6">
        <v>1406646079.1000001</v>
      </c>
      <c r="O21" s="6">
        <v>2747830039.1000004</v>
      </c>
      <c r="P21" s="7">
        <v>3490936797.9000001</v>
      </c>
    </row>
    <row r="22" spans="2:16" x14ac:dyDescent="0.2">
      <c r="B22" s="4" t="s">
        <v>18</v>
      </c>
      <c r="C22" s="17"/>
      <c r="D22" s="6"/>
      <c r="E22" s="6"/>
      <c r="F22" s="6"/>
      <c r="G22" s="6">
        <v>11763252.75</v>
      </c>
      <c r="H22" s="6">
        <v>11144334.4</v>
      </c>
      <c r="I22" s="6">
        <v>16664993.65</v>
      </c>
      <c r="J22" s="6">
        <v>12537016.5</v>
      </c>
      <c r="K22" s="6">
        <v>16776680.500000002</v>
      </c>
      <c r="L22" s="6">
        <v>44352165.400000006</v>
      </c>
      <c r="M22" s="6">
        <v>46411987.450000003</v>
      </c>
      <c r="N22" s="6">
        <v>46106623.950000003</v>
      </c>
      <c r="O22" s="6">
        <v>68070418.25</v>
      </c>
      <c r="P22" s="7">
        <v>91821371.100000009</v>
      </c>
    </row>
    <row r="23" spans="2:16" x14ac:dyDescent="0.2">
      <c r="B23" s="4" t="s">
        <v>19</v>
      </c>
      <c r="C23" s="17"/>
      <c r="D23" s="6"/>
      <c r="E23" s="6"/>
      <c r="F23" s="6"/>
      <c r="G23" s="6"/>
      <c r="H23" s="6"/>
      <c r="I23" s="6"/>
      <c r="J23" s="6"/>
      <c r="K23" s="6"/>
      <c r="L23" s="6"/>
      <c r="M23" s="6">
        <v>568108</v>
      </c>
      <c r="N23" s="6">
        <v>862260.85000000009</v>
      </c>
      <c r="O23" s="6">
        <v>261561.85</v>
      </c>
      <c r="P23" s="7">
        <v>297155.80000000005</v>
      </c>
    </row>
    <row r="24" spans="2:16" x14ac:dyDescent="0.2">
      <c r="B24" s="4" t="s">
        <v>20</v>
      </c>
      <c r="C24" s="17"/>
      <c r="D24" s="6"/>
      <c r="E24" s="6"/>
      <c r="F24" s="6"/>
      <c r="G24" s="6">
        <v>25629606.000000004</v>
      </c>
      <c r="H24" s="6">
        <v>18900349.300000001</v>
      </c>
      <c r="I24" s="6">
        <v>30971592.450000003</v>
      </c>
      <c r="J24" s="6">
        <v>22712602.5</v>
      </c>
      <c r="K24" s="6">
        <v>34349251.75</v>
      </c>
      <c r="L24" s="6">
        <v>87598405.900000006</v>
      </c>
      <c r="M24" s="6">
        <v>91603807.100000009</v>
      </c>
      <c r="N24" s="6">
        <v>94406616.75</v>
      </c>
      <c r="O24" s="6">
        <v>93987669.800000012</v>
      </c>
      <c r="P24" s="7">
        <v>113032340.55000001</v>
      </c>
    </row>
    <row r="25" spans="2:16" x14ac:dyDescent="0.2">
      <c r="B25" s="4" t="s">
        <v>21</v>
      </c>
      <c r="C25" s="17"/>
      <c r="D25" s="6"/>
      <c r="E25" s="6"/>
      <c r="F25" s="6"/>
      <c r="G25" s="6">
        <v>5420864.3000000007</v>
      </c>
      <c r="H25" s="6">
        <v>5618677.5</v>
      </c>
      <c r="I25" s="6">
        <v>7459861.9000000004</v>
      </c>
      <c r="J25" s="6">
        <v>5598703.25</v>
      </c>
      <c r="K25" s="6">
        <v>7493297.6500000004</v>
      </c>
      <c r="L25" s="6">
        <v>19931216.800000001</v>
      </c>
      <c r="M25" s="6">
        <v>18598991.550000001</v>
      </c>
      <c r="N25" s="6">
        <v>18532616</v>
      </c>
      <c r="O25" s="6">
        <v>8804742.0500000007</v>
      </c>
      <c r="P25" s="7">
        <v>33438594.900000002</v>
      </c>
    </row>
    <row r="26" spans="2:16" x14ac:dyDescent="0.2">
      <c r="B26" s="4" t="s">
        <v>22</v>
      </c>
      <c r="C26" s="17"/>
      <c r="D26" s="6"/>
      <c r="E26" s="6"/>
      <c r="F26" s="6"/>
      <c r="G26" s="6">
        <v>4867956.3500000006</v>
      </c>
      <c r="H26" s="6">
        <v>4266821.3500000006</v>
      </c>
      <c r="I26" s="6">
        <v>6741224.9000000004</v>
      </c>
      <c r="J26" s="6">
        <v>4859863.1000000006</v>
      </c>
      <c r="K26" s="6">
        <v>6487516.5000000009</v>
      </c>
      <c r="L26" s="6">
        <v>17123758.300000001</v>
      </c>
      <c r="M26" s="6">
        <v>17342984.550000001</v>
      </c>
      <c r="N26" s="6">
        <v>17176296.300000001</v>
      </c>
      <c r="O26" s="6">
        <v>33511406.900000002</v>
      </c>
      <c r="P26" s="7">
        <v>43749744.200000003</v>
      </c>
    </row>
    <row r="27" spans="2:16" x14ac:dyDescent="0.2">
      <c r="B27" s="4" t="s">
        <v>23</v>
      </c>
      <c r="C27" s="17"/>
      <c r="D27" s="6"/>
      <c r="E27" s="6"/>
      <c r="F27" s="6"/>
      <c r="G27" s="6"/>
      <c r="H27" s="6"/>
      <c r="I27" s="6"/>
      <c r="J27" s="6"/>
      <c r="K27" s="6"/>
      <c r="L27" s="6"/>
      <c r="M27" s="6">
        <v>539569494.6500001</v>
      </c>
      <c r="N27" s="6">
        <v>815071807.00000012</v>
      </c>
      <c r="O27" s="6">
        <v>199635799.90000001</v>
      </c>
      <c r="P27" s="7">
        <v>246629596.65000001</v>
      </c>
    </row>
    <row r="28" spans="2:16" x14ac:dyDescent="0.2">
      <c r="B28" s="4" t="s">
        <v>24</v>
      </c>
      <c r="C28" s="17"/>
      <c r="D28" s="6"/>
      <c r="E28" s="6"/>
      <c r="F28" s="6"/>
      <c r="G28" s="6">
        <v>146319212.90000001</v>
      </c>
      <c r="H28" s="6">
        <v>142900591.40000001</v>
      </c>
      <c r="I28" s="6">
        <v>204102734.35000002</v>
      </c>
      <c r="J28" s="6">
        <v>155439537.20000002</v>
      </c>
      <c r="K28" s="6">
        <v>207869289.30000001</v>
      </c>
      <c r="L28" s="6">
        <v>549594208.30000007</v>
      </c>
      <c r="M28" s="6">
        <v>479747771.30000001</v>
      </c>
      <c r="N28" s="6">
        <v>481134589.20000005</v>
      </c>
      <c r="O28" s="6">
        <v>974445519.35000002</v>
      </c>
      <c r="P28" s="7">
        <v>1238089585.45</v>
      </c>
    </row>
    <row r="29" spans="2:16" x14ac:dyDescent="0.2">
      <c r="B29" s="4" t="s">
        <v>36</v>
      </c>
      <c r="C29" s="17"/>
      <c r="D29" s="6"/>
      <c r="E29" s="6"/>
      <c r="F29" s="6"/>
      <c r="G29" s="6">
        <v>265983658</v>
      </c>
      <c r="H29" s="6">
        <v>85030627.5</v>
      </c>
      <c r="I29" s="6">
        <v>144777838</v>
      </c>
      <c r="J29" s="6">
        <v>148394654.65000001</v>
      </c>
      <c r="K29" s="6">
        <v>551533950.5</v>
      </c>
      <c r="L29" s="6">
        <v>1320611005.7</v>
      </c>
      <c r="M29" s="6">
        <v>2778220786.9000001</v>
      </c>
      <c r="N29" s="6">
        <v>3441819566.7000003</v>
      </c>
      <c r="O29" s="6">
        <v>6097024474.1500006</v>
      </c>
      <c r="P29" s="7">
        <v>5423835127.7000008</v>
      </c>
    </row>
    <row r="30" spans="2:16" x14ac:dyDescent="0.2">
      <c r="B30" s="4" t="s">
        <v>25</v>
      </c>
      <c r="C30" s="17"/>
      <c r="D30" s="6"/>
      <c r="E30" s="6"/>
      <c r="F30" s="6"/>
      <c r="G30" s="6">
        <v>79332450.850000009</v>
      </c>
      <c r="H30" s="6">
        <v>73133402.850000009</v>
      </c>
      <c r="I30" s="6">
        <v>108139635.75000001</v>
      </c>
      <c r="J30" s="6">
        <v>81843064.200000003</v>
      </c>
      <c r="K30" s="6">
        <v>109380976.80000001</v>
      </c>
      <c r="L30" s="6">
        <v>289511886.15000004</v>
      </c>
      <c r="M30" s="6">
        <v>280252663.15000004</v>
      </c>
      <c r="N30" s="6">
        <v>278815530.85000002</v>
      </c>
      <c r="O30" s="6">
        <v>560151114.45000005</v>
      </c>
      <c r="P30" s="7">
        <v>733796883.5</v>
      </c>
    </row>
    <row r="31" spans="2:16" x14ac:dyDescent="0.2">
      <c r="B31" s="4" t="s">
        <v>26</v>
      </c>
      <c r="C31" s="17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7"/>
    </row>
    <row r="32" spans="2:16" x14ac:dyDescent="0.2">
      <c r="B32" s="4" t="s">
        <v>27</v>
      </c>
      <c r="C32" s="17"/>
      <c r="D32" s="6"/>
      <c r="E32" s="6"/>
      <c r="F32" s="6"/>
      <c r="G32" s="6">
        <v>94221839.950000003</v>
      </c>
      <c r="H32" s="6">
        <v>60723322.300000004</v>
      </c>
      <c r="I32" s="6">
        <v>121528252.90000001</v>
      </c>
      <c r="J32" s="6">
        <v>128574487.05000001</v>
      </c>
      <c r="K32" s="6">
        <v>217754395.75000003</v>
      </c>
      <c r="L32" s="6">
        <v>637022895.75</v>
      </c>
      <c r="M32" s="6">
        <v>687134675.6500001</v>
      </c>
      <c r="N32" s="6">
        <v>784181168.85000002</v>
      </c>
      <c r="O32" s="6">
        <v>658354713.5</v>
      </c>
      <c r="P32" s="7">
        <v>734205311.95000005</v>
      </c>
    </row>
    <row r="33" spans="2:16" x14ac:dyDescent="0.2">
      <c r="B33" s="4" t="s">
        <v>28</v>
      </c>
      <c r="C33" s="17"/>
      <c r="D33" s="6"/>
      <c r="E33" s="6"/>
      <c r="F33" s="6"/>
      <c r="G33" s="6">
        <v>133783193.75000001</v>
      </c>
      <c r="H33" s="6">
        <v>106701446.15000001</v>
      </c>
      <c r="I33" s="6">
        <v>212786017.70000002</v>
      </c>
      <c r="J33" s="6">
        <v>211458561.20000002</v>
      </c>
      <c r="K33" s="6">
        <v>284220339.45000005</v>
      </c>
      <c r="L33" s="6">
        <v>783814127.70000005</v>
      </c>
      <c r="M33" s="6">
        <v>817308775.85000002</v>
      </c>
      <c r="N33" s="6">
        <v>875391600.4000001</v>
      </c>
      <c r="O33" s="6">
        <v>527470494.65000004</v>
      </c>
      <c r="P33" s="7">
        <v>531897932.95000005</v>
      </c>
    </row>
    <row r="34" spans="2:16" x14ac:dyDescent="0.2">
      <c r="B34" s="4" t="s">
        <v>39</v>
      </c>
      <c r="C34" s="17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7"/>
    </row>
    <row r="35" spans="2:16" x14ac:dyDescent="0.2">
      <c r="B35" s="4" t="s">
        <v>29</v>
      </c>
      <c r="C35" s="17"/>
      <c r="D35" s="6"/>
      <c r="E35" s="6"/>
      <c r="F35" s="6"/>
      <c r="G35" s="6">
        <v>67255855.800000012</v>
      </c>
      <c r="H35" s="6">
        <v>62822384.350000001</v>
      </c>
      <c r="I35" s="6">
        <v>92115202.400000006</v>
      </c>
      <c r="J35" s="6">
        <v>70901497.050000012</v>
      </c>
      <c r="K35" s="6">
        <v>94900272.300000012</v>
      </c>
      <c r="L35" s="6">
        <v>250615868.35000002</v>
      </c>
      <c r="M35" s="6">
        <v>266737725.90000001</v>
      </c>
      <c r="N35" s="6">
        <v>263854474.25000003</v>
      </c>
      <c r="O35" s="6">
        <v>301019544.80000001</v>
      </c>
      <c r="P35" s="7">
        <v>373722059.75</v>
      </c>
    </row>
    <row r="36" spans="2:16" x14ac:dyDescent="0.2">
      <c r="B36" s="4" t="s">
        <v>30</v>
      </c>
      <c r="C36" s="17"/>
      <c r="D36" s="6"/>
      <c r="E36" s="6"/>
      <c r="F36" s="6"/>
      <c r="G36" s="6">
        <v>19335177.550000001</v>
      </c>
      <c r="H36" s="6">
        <v>18139676.450000003</v>
      </c>
      <c r="I36" s="6">
        <v>26614720.750000004</v>
      </c>
      <c r="J36" s="6">
        <v>20422032.900000002</v>
      </c>
      <c r="K36" s="6">
        <v>27351604.350000001</v>
      </c>
      <c r="L36" s="6">
        <v>72281551.5</v>
      </c>
      <c r="M36" s="6">
        <v>71181659.75</v>
      </c>
      <c r="N36" s="6">
        <v>70882743.600000009</v>
      </c>
      <c r="O36" s="6">
        <v>141785892</v>
      </c>
      <c r="P36" s="7">
        <v>186199457.10000002</v>
      </c>
    </row>
    <row r="37" spans="2:16" x14ac:dyDescent="0.2">
      <c r="B37" s="4" t="s">
        <v>31</v>
      </c>
      <c r="C37" s="17"/>
      <c r="D37" s="6"/>
      <c r="E37" s="6"/>
      <c r="F37" s="6"/>
      <c r="G37" s="6">
        <v>377261251.60000002</v>
      </c>
      <c r="H37" s="6">
        <v>359805522.90000004</v>
      </c>
      <c r="I37" s="6">
        <v>533580685.85000002</v>
      </c>
      <c r="J37" s="6">
        <v>402707764.85000002</v>
      </c>
      <c r="K37" s="6">
        <v>537970039.55000007</v>
      </c>
      <c r="L37" s="6">
        <v>1423585551.1000001</v>
      </c>
      <c r="M37" s="6">
        <v>1357259459.8500001</v>
      </c>
      <c r="N37" s="6">
        <v>1351971085.0500002</v>
      </c>
      <c r="O37" s="6">
        <v>2706401013.9000001</v>
      </c>
      <c r="P37" s="7">
        <v>3521966225.7500005</v>
      </c>
    </row>
    <row r="38" spans="2:16" x14ac:dyDescent="0.2">
      <c r="B38" s="4" t="s">
        <v>32</v>
      </c>
      <c r="C38" s="17">
        <f>117248629.8+104242445+66278239.35+61587120.9</f>
        <v>349356435.05000001</v>
      </c>
      <c r="D38" s="6">
        <f>87956944.56+80465566.78+66437340+48224220</f>
        <v>283084071.34000003</v>
      </c>
      <c r="E38" s="6">
        <f>83425588.47+25477200+14150430+51583770</f>
        <v>174636988.47</v>
      </c>
      <c r="F38" s="6">
        <f>41608870+40416130+47456770+38163820</f>
        <v>167645590</v>
      </c>
      <c r="G38" s="6">
        <f>105939134+124490463.96+102552144.81+114988134</f>
        <v>447969876.76999998</v>
      </c>
      <c r="H38" s="6">
        <f>93965400+90673167.68+87833592.56+94815148.85</f>
        <v>367287309.09000003</v>
      </c>
      <c r="I38" s="6">
        <f>82625144.7+85291640.5+152753249.88+115307055</f>
        <v>435977090.07999998</v>
      </c>
      <c r="J38" s="6">
        <f>77903343+68356123.56+67697370.1+52509168.25</f>
        <v>266466004.91</v>
      </c>
      <c r="K38" s="6">
        <f>43113900+36931599.1+62516394.75+55814358.2</f>
        <v>198376252.05000001</v>
      </c>
      <c r="L38" s="6">
        <f>51368776.93+55359520.5+61155481.5+71479472.15</f>
        <v>239363251.08000001</v>
      </c>
      <c r="M38" s="6">
        <f>67895707.72+74304565.86+68205524.4+73583250.84</f>
        <v>283989048.81999999</v>
      </c>
      <c r="N38" s="6">
        <f>91577160.55+93933713.5+110434793.7+120319837.95</f>
        <v>416265505.69999999</v>
      </c>
      <c r="O38" s="6">
        <f>178351183.6+183212120.43+213076233.9+351533000</f>
        <v>926172537.92999995</v>
      </c>
      <c r="P38" s="7">
        <f>293777131.5+309698574.7+301334109.35+288809306.97</f>
        <v>1193619122.52</v>
      </c>
    </row>
    <row r="39" spans="2:16" x14ac:dyDescent="0.2">
      <c r="B39" s="4" t="s">
        <v>33</v>
      </c>
      <c r="C39" s="17"/>
      <c r="D39" s="6"/>
      <c r="E39" s="6"/>
      <c r="F39" s="6"/>
      <c r="G39" s="6">
        <v>38884763.550000004</v>
      </c>
      <c r="H39" s="6">
        <v>37458874.600000001</v>
      </c>
      <c r="I39" s="6">
        <v>57138949.950000003</v>
      </c>
      <c r="J39" s="6">
        <v>42088001.050000004</v>
      </c>
      <c r="K39" s="6">
        <v>56144401.250000007</v>
      </c>
      <c r="L39" s="6">
        <v>148588467.55000001</v>
      </c>
      <c r="M39" s="6">
        <v>140101613.10000002</v>
      </c>
      <c r="N39" s="6">
        <v>139409523.05000001</v>
      </c>
      <c r="O39" s="6">
        <v>242176352.60000002</v>
      </c>
      <c r="P39" s="7">
        <v>308629009.20000005</v>
      </c>
    </row>
    <row r="40" spans="2:16" ht="17" thickBot="1" x14ac:dyDescent="0.25">
      <c r="B40" s="5" t="s">
        <v>34</v>
      </c>
      <c r="C40" s="18"/>
      <c r="D40" s="8"/>
      <c r="E40" s="8"/>
      <c r="F40" s="65"/>
      <c r="G40" s="8">
        <v>53808384.100000001</v>
      </c>
      <c r="H40" s="8">
        <v>61583092.500000007</v>
      </c>
      <c r="I40" s="8">
        <v>90764572.5</v>
      </c>
      <c r="J40" s="8">
        <v>69433185.300000012</v>
      </c>
      <c r="K40" s="8">
        <v>92898558.150000006</v>
      </c>
      <c r="L40" s="8">
        <v>245676729.55000001</v>
      </c>
      <c r="M40" s="8">
        <v>248531504.95000002</v>
      </c>
      <c r="N40" s="8">
        <v>246685998.70000002</v>
      </c>
      <c r="O40" s="8">
        <v>314106046.65000004</v>
      </c>
      <c r="P40" s="9">
        <v>506759044.95000005</v>
      </c>
    </row>
  </sheetData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93CA-BF9E-3B46-B3AC-3FDF2EC08DDF}">
  <dimension ref="C1:Y43"/>
  <sheetViews>
    <sheetView topLeftCell="A11" workbookViewId="0">
      <selection activeCell="C43" sqref="C43"/>
    </sheetView>
  </sheetViews>
  <sheetFormatPr baseColWidth="10" defaultRowHeight="16" x14ac:dyDescent="0.2"/>
  <cols>
    <col min="3" max="3" width="16" customWidth="1"/>
  </cols>
  <sheetData>
    <row r="1" spans="3:25" ht="17" thickBot="1" x14ac:dyDescent="0.25"/>
    <row r="2" spans="3:25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Y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  <c r="Y2" s="2">
        <f t="shared" si="0"/>
        <v>2022</v>
      </c>
    </row>
    <row r="3" spans="3:25" x14ac:dyDescent="0.2">
      <c r="C3" s="3" t="s">
        <v>1</v>
      </c>
      <c r="D3" s="55">
        <v>1264.47</v>
      </c>
      <c r="E3" s="56">
        <v>1288.9949999999999</v>
      </c>
      <c r="F3" s="56">
        <v>1306.2239999999999</v>
      </c>
      <c r="G3" s="56">
        <v>1347.7529999999999</v>
      </c>
      <c r="H3" s="56">
        <v>1349.5139999999999</v>
      </c>
      <c r="I3" s="56">
        <v>1408.5709999999999</v>
      </c>
      <c r="J3" s="56">
        <v>1446.271</v>
      </c>
      <c r="K3" s="56">
        <v>1475.357</v>
      </c>
      <c r="L3" s="56">
        <v>1450.366</v>
      </c>
      <c r="M3" s="56">
        <v>1443.7650000000001</v>
      </c>
      <c r="N3" s="56">
        <v>1469.942</v>
      </c>
      <c r="O3" s="56">
        <v>1448.7360000000001</v>
      </c>
      <c r="P3" s="56">
        <v>1454.2840000000001</v>
      </c>
      <c r="Q3" s="56">
        <v>1472.9939999999999</v>
      </c>
      <c r="R3" s="56">
        <v>1500.9390000000001</v>
      </c>
      <c r="S3" s="56">
        <v>1491.3119999999999</v>
      </c>
      <c r="T3" s="56">
        <v>1493.95</v>
      </c>
      <c r="U3" s="56">
        <v>1490.9010000000001</v>
      </c>
      <c r="V3" s="56">
        <v>1531.1559999999999</v>
      </c>
      <c r="W3" s="56">
        <v>1415.1289999999999</v>
      </c>
      <c r="X3" s="56">
        <v>1387.223</v>
      </c>
      <c r="Y3" s="57">
        <v>1421.068</v>
      </c>
    </row>
    <row r="4" spans="3:25" x14ac:dyDescent="0.2">
      <c r="C4" s="4" t="s">
        <v>2</v>
      </c>
      <c r="D4" s="58">
        <v>280.447</v>
      </c>
      <c r="E4" s="59">
        <v>282.88499999999999</v>
      </c>
      <c r="F4" s="59">
        <v>307.11399999999998</v>
      </c>
      <c r="G4" s="59">
        <v>302.39699999999999</v>
      </c>
      <c r="H4" s="59">
        <v>306.63400000000001</v>
      </c>
      <c r="I4" s="59">
        <v>300.71600000000001</v>
      </c>
      <c r="J4" s="59">
        <v>284.41199999999998</v>
      </c>
      <c r="K4" s="59">
        <v>288.42099999999999</v>
      </c>
      <c r="L4" s="59">
        <v>267.23</v>
      </c>
      <c r="M4" s="59">
        <v>287.39</v>
      </c>
      <c r="N4" s="59">
        <v>275.22699999999998</v>
      </c>
      <c r="O4" s="59">
        <v>265.73200000000003</v>
      </c>
      <c r="P4" s="59">
        <v>266.15100000000001</v>
      </c>
      <c r="Q4" s="59">
        <v>250.13200000000001</v>
      </c>
      <c r="R4" s="59">
        <v>256.637</v>
      </c>
      <c r="S4" s="59">
        <v>262.339</v>
      </c>
      <c r="T4" s="59">
        <v>273.11</v>
      </c>
      <c r="U4" s="59">
        <v>267.33100000000002</v>
      </c>
      <c r="V4" s="59">
        <v>276.53300000000002</v>
      </c>
      <c r="W4" s="59">
        <v>247.93700000000001</v>
      </c>
      <c r="X4" s="59">
        <v>257.99299999999999</v>
      </c>
      <c r="Y4" s="60">
        <v>241.898</v>
      </c>
    </row>
    <row r="5" spans="3:25" x14ac:dyDescent="0.2">
      <c r="C5" s="4" t="s">
        <v>3</v>
      </c>
      <c r="D5" s="58">
        <v>602.88699999999994</v>
      </c>
      <c r="E5" s="59">
        <v>597.30499999999995</v>
      </c>
      <c r="F5" s="59">
        <v>626.13</v>
      </c>
      <c r="G5" s="59">
        <v>629.15599999999995</v>
      </c>
      <c r="H5" s="59">
        <v>618.78700000000003</v>
      </c>
      <c r="I5" s="59">
        <v>621.70799999999997</v>
      </c>
      <c r="J5" s="59">
        <v>621.80600000000004</v>
      </c>
      <c r="K5" s="59">
        <v>639.17200000000003</v>
      </c>
      <c r="L5" s="59">
        <v>571.00800000000004</v>
      </c>
      <c r="M5" s="59">
        <v>612.62400000000002</v>
      </c>
      <c r="N5" s="59">
        <v>556.80600000000004</v>
      </c>
      <c r="O5" s="59">
        <v>543.64400000000001</v>
      </c>
      <c r="P5" s="59">
        <v>552.07899999999995</v>
      </c>
      <c r="Q5" s="59">
        <v>523.21400000000006</v>
      </c>
      <c r="R5" s="59">
        <v>545.29499999999996</v>
      </c>
      <c r="S5" s="59">
        <v>551.69600000000003</v>
      </c>
      <c r="T5" s="59">
        <v>557.65300000000002</v>
      </c>
      <c r="U5" s="59">
        <v>587.77599999999995</v>
      </c>
      <c r="V5" s="59">
        <v>568.68200000000002</v>
      </c>
      <c r="W5" s="59">
        <v>505.11700000000002</v>
      </c>
      <c r="X5" s="59">
        <v>541.55799999999999</v>
      </c>
      <c r="Y5" s="60">
        <v>498.51499999999999</v>
      </c>
    </row>
    <row r="6" spans="3:25" x14ac:dyDescent="0.2">
      <c r="C6" s="4" t="s">
        <v>4</v>
      </c>
      <c r="D6" s="58">
        <v>164.595</v>
      </c>
      <c r="E6" s="59">
        <v>155.02199999999999</v>
      </c>
      <c r="F6" s="59">
        <v>168.577</v>
      </c>
      <c r="G6" s="59">
        <v>162.37</v>
      </c>
      <c r="H6" s="59">
        <v>172.51400000000001</v>
      </c>
      <c r="I6" s="59">
        <v>175.43199999999999</v>
      </c>
      <c r="J6" s="59">
        <v>184.773</v>
      </c>
      <c r="K6" s="59">
        <v>179.453</v>
      </c>
      <c r="L6" s="59">
        <v>150.88200000000001</v>
      </c>
      <c r="M6" s="59">
        <v>154.66200000000001</v>
      </c>
      <c r="N6" s="59">
        <v>170.47200000000001</v>
      </c>
      <c r="O6" s="59">
        <v>156.51300000000001</v>
      </c>
      <c r="P6" s="59">
        <v>140.88499999999999</v>
      </c>
      <c r="Q6" s="59">
        <v>148.92500000000001</v>
      </c>
      <c r="R6" s="59">
        <v>159.541</v>
      </c>
      <c r="S6" s="59">
        <v>151.685</v>
      </c>
      <c r="T6" s="59">
        <v>160.054</v>
      </c>
      <c r="U6" s="59">
        <v>150.33199999999999</v>
      </c>
      <c r="V6" s="59">
        <v>146.88</v>
      </c>
      <c r="W6" s="59">
        <v>130.93299999999999</v>
      </c>
      <c r="X6" s="59">
        <v>150.00899999999999</v>
      </c>
      <c r="Y6" s="60">
        <v>161.34100000000001</v>
      </c>
    </row>
    <row r="7" spans="3:25" x14ac:dyDescent="0.2">
      <c r="C7" s="4" t="s">
        <v>5</v>
      </c>
      <c r="D7" s="58">
        <v>2350.0079999999998</v>
      </c>
      <c r="E7" s="59">
        <v>2428.989</v>
      </c>
      <c r="F7" s="59">
        <v>2495.393</v>
      </c>
      <c r="G7" s="59">
        <v>2508.973</v>
      </c>
      <c r="H7" s="59">
        <v>2469.933</v>
      </c>
      <c r="I7" s="59">
        <v>2464.5819999999999</v>
      </c>
      <c r="J7" s="59">
        <v>2579.4569999999999</v>
      </c>
      <c r="K7" s="59">
        <v>2505.8809999999999</v>
      </c>
      <c r="L7" s="59">
        <v>2391.9769999999999</v>
      </c>
      <c r="M7" s="59">
        <v>2469.1950000000002</v>
      </c>
      <c r="N7" s="59">
        <v>2532.39</v>
      </c>
      <c r="O7" s="59">
        <v>2525.1390000000001</v>
      </c>
      <c r="P7" s="59">
        <v>2571.4580000000001</v>
      </c>
      <c r="Q7" s="59">
        <v>2600.6709999999998</v>
      </c>
      <c r="R7" s="59">
        <v>2610.2629999999999</v>
      </c>
      <c r="S7" s="59">
        <v>2538.5300000000002</v>
      </c>
      <c r="T7" s="59">
        <v>2579.9879999999998</v>
      </c>
      <c r="U7" s="59">
        <v>2644.4560000000001</v>
      </c>
      <c r="V7" s="59">
        <v>2636.076</v>
      </c>
      <c r="W7" s="59">
        <v>2387.8420000000001</v>
      </c>
      <c r="X7" s="59">
        <v>2450.4279999999999</v>
      </c>
      <c r="Y7" s="60">
        <v>2508.7570000000001</v>
      </c>
    </row>
    <row r="8" spans="3:25" x14ac:dyDescent="0.2">
      <c r="C8" s="4" t="s">
        <v>6</v>
      </c>
      <c r="D8" s="58">
        <v>11595.460999999999</v>
      </c>
      <c r="E8" s="59">
        <v>12657.19</v>
      </c>
      <c r="F8" s="59">
        <v>14859.566999999999</v>
      </c>
      <c r="G8" s="59">
        <v>17332.893</v>
      </c>
      <c r="H8" s="59">
        <v>19713.344000000001</v>
      </c>
      <c r="I8" s="59">
        <v>21612.988000000001</v>
      </c>
      <c r="J8" s="59">
        <v>23448.26</v>
      </c>
      <c r="K8" s="59">
        <v>23943.34</v>
      </c>
      <c r="L8" s="59">
        <v>25087.559000000001</v>
      </c>
      <c r="M8" s="59">
        <v>26643.771000000001</v>
      </c>
      <c r="N8" s="59">
        <v>28885.965</v>
      </c>
      <c r="O8" s="59">
        <v>29585.432000000001</v>
      </c>
      <c r="P8" s="59">
        <v>30528.386999999999</v>
      </c>
      <c r="Q8" s="59">
        <v>30830.85</v>
      </c>
      <c r="R8" s="59">
        <v>30885.831999999999</v>
      </c>
      <c r="S8" s="59">
        <v>30593.768</v>
      </c>
      <c r="T8" s="59">
        <v>31511.136999999999</v>
      </c>
      <c r="U8" s="59">
        <v>32726.067999999999</v>
      </c>
      <c r="V8" s="59">
        <v>33921.184000000001</v>
      </c>
      <c r="W8" s="59">
        <v>34753.18</v>
      </c>
      <c r="X8" s="59">
        <v>36318.707000000002</v>
      </c>
      <c r="Y8" s="60">
        <v>36138.059000000001</v>
      </c>
    </row>
    <row r="9" spans="3:25" x14ac:dyDescent="0.2">
      <c r="C9" s="4" t="s">
        <v>7</v>
      </c>
      <c r="D9" s="58"/>
      <c r="E9" s="59"/>
      <c r="F9" s="59"/>
      <c r="G9" s="59"/>
      <c r="H9" s="59"/>
      <c r="I9" s="59">
        <v>34.408000000000001</v>
      </c>
      <c r="J9" s="59">
        <v>34.966000000000001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60"/>
    </row>
    <row r="10" spans="3:25" x14ac:dyDescent="0.2">
      <c r="C10" s="4" t="s">
        <v>35</v>
      </c>
      <c r="D10" s="58">
        <v>80.421000000000006</v>
      </c>
      <c r="E10" s="59">
        <v>84.543000000000006</v>
      </c>
      <c r="F10" s="59">
        <v>90.491</v>
      </c>
      <c r="G10" s="59">
        <v>88.545000000000002</v>
      </c>
      <c r="H10" s="59">
        <v>89.066000000000003</v>
      </c>
      <c r="I10" s="59">
        <v>89.033000000000001</v>
      </c>
      <c r="J10" s="59">
        <v>95.013999999999996</v>
      </c>
      <c r="K10" s="59">
        <v>91.402000000000001</v>
      </c>
      <c r="L10" s="59">
        <v>85.492999999999995</v>
      </c>
      <c r="M10" s="59">
        <v>82.441999999999993</v>
      </c>
      <c r="N10" s="59">
        <v>79.799000000000007</v>
      </c>
      <c r="O10" s="59">
        <v>72.795000000000002</v>
      </c>
      <c r="P10" s="59">
        <v>70.367999999999995</v>
      </c>
      <c r="Q10" s="59">
        <v>68.668999999999997</v>
      </c>
      <c r="R10" s="59">
        <v>70.384</v>
      </c>
      <c r="S10" s="59">
        <v>72.108000000000004</v>
      </c>
      <c r="T10" s="59">
        <v>75.561000000000007</v>
      </c>
      <c r="U10" s="59">
        <v>71.602000000000004</v>
      </c>
      <c r="V10" s="59">
        <v>72.605000000000004</v>
      </c>
      <c r="W10" s="59">
        <v>67.616</v>
      </c>
      <c r="X10" s="59">
        <v>69.076999999999998</v>
      </c>
      <c r="Y10" s="60">
        <v>69.12</v>
      </c>
    </row>
    <row r="11" spans="3:25" x14ac:dyDescent="0.2">
      <c r="C11" s="4" t="s">
        <v>8</v>
      </c>
      <c r="D11" s="58">
        <v>219.65700000000001</v>
      </c>
      <c r="E11" s="59">
        <v>216.42500000000001</v>
      </c>
      <c r="F11" s="59">
        <v>231.08</v>
      </c>
      <c r="G11" s="59">
        <v>213.30799999999999</v>
      </c>
      <c r="H11" s="59">
        <v>198.45699999999999</v>
      </c>
      <c r="I11" s="59">
        <v>224.26499999999999</v>
      </c>
      <c r="J11" s="59">
        <v>208.29</v>
      </c>
      <c r="K11" s="59">
        <v>196.97800000000001</v>
      </c>
      <c r="L11" s="59">
        <v>185.035</v>
      </c>
      <c r="M11" s="59">
        <v>191.202</v>
      </c>
      <c r="N11" s="59">
        <v>171.636</v>
      </c>
      <c r="O11" s="59">
        <v>154.03200000000001</v>
      </c>
      <c r="P11" s="59">
        <v>159.75800000000001</v>
      </c>
      <c r="Q11" s="59">
        <v>146.59100000000001</v>
      </c>
      <c r="R11" s="59">
        <v>139.10599999999999</v>
      </c>
      <c r="S11" s="59">
        <v>143.523</v>
      </c>
      <c r="T11" s="59">
        <v>134.88399999999999</v>
      </c>
      <c r="U11" s="59">
        <v>135.577</v>
      </c>
      <c r="V11" s="59">
        <v>125.217</v>
      </c>
      <c r="W11" s="59">
        <v>103.26900000000001</v>
      </c>
      <c r="X11" s="59">
        <v>111.881</v>
      </c>
      <c r="Y11" s="60">
        <v>107.875</v>
      </c>
    </row>
    <row r="12" spans="3:25" x14ac:dyDescent="0.2">
      <c r="C12" s="4" t="s">
        <v>9</v>
      </c>
      <c r="D12" s="58">
        <v>57.750999999999998</v>
      </c>
      <c r="E12" s="59">
        <v>57.499000000000002</v>
      </c>
      <c r="F12" s="59">
        <v>62.686</v>
      </c>
      <c r="G12" s="59">
        <v>63.917000000000002</v>
      </c>
      <c r="H12" s="59">
        <v>64.143000000000001</v>
      </c>
      <c r="I12" s="59">
        <v>63.292000000000002</v>
      </c>
      <c r="J12" s="59">
        <v>73.314999999999998</v>
      </c>
      <c r="K12" s="59">
        <v>67.233000000000004</v>
      </c>
      <c r="L12" s="59">
        <v>57.061</v>
      </c>
      <c r="M12" s="59">
        <v>69.846999999999994</v>
      </c>
      <c r="N12" s="59">
        <v>69.313000000000002</v>
      </c>
      <c r="O12" s="59">
        <v>68.936999999999998</v>
      </c>
      <c r="P12" s="59">
        <v>73.686000000000007</v>
      </c>
      <c r="Q12" s="59">
        <v>69.838999999999999</v>
      </c>
      <c r="R12" s="59">
        <v>63.884999999999998</v>
      </c>
      <c r="S12" s="59">
        <v>66</v>
      </c>
      <c r="T12" s="59">
        <v>72.885000000000005</v>
      </c>
      <c r="U12" s="59">
        <v>71.619</v>
      </c>
      <c r="V12" s="59">
        <v>56.055999999999997</v>
      </c>
      <c r="W12" s="59">
        <v>49.837000000000003</v>
      </c>
      <c r="X12" s="59">
        <v>52.478000000000002</v>
      </c>
      <c r="Y12" s="60">
        <v>52.255000000000003</v>
      </c>
    </row>
    <row r="13" spans="3:25" x14ac:dyDescent="0.2">
      <c r="C13" s="4" t="s">
        <v>10</v>
      </c>
      <c r="D13" s="58">
        <v>237.285</v>
      </c>
      <c r="E13" s="59">
        <v>245.97499999999999</v>
      </c>
      <c r="F13" s="59">
        <v>273.59199999999998</v>
      </c>
      <c r="G13" s="59">
        <v>253.28299999999999</v>
      </c>
      <c r="H13" s="59">
        <v>223.27699999999999</v>
      </c>
      <c r="I13" s="59">
        <v>253.28399999999999</v>
      </c>
      <c r="J13" s="59">
        <v>246.21299999999999</v>
      </c>
      <c r="K13" s="59">
        <v>223.68799999999999</v>
      </c>
      <c r="L13" s="59">
        <v>212.70099999999999</v>
      </c>
      <c r="M13" s="59">
        <v>237.393</v>
      </c>
      <c r="N13" s="59">
        <v>214.82599999999999</v>
      </c>
      <c r="O13" s="59">
        <v>194.50399999999999</v>
      </c>
      <c r="P13" s="59">
        <v>202.25</v>
      </c>
      <c r="Q13" s="59">
        <v>186.62799999999999</v>
      </c>
      <c r="R13" s="59">
        <v>175.874</v>
      </c>
      <c r="S13" s="59">
        <v>185.297</v>
      </c>
      <c r="T13" s="59">
        <v>175.71299999999999</v>
      </c>
      <c r="U13" s="59">
        <v>180.042</v>
      </c>
      <c r="V13" s="59">
        <v>170.71199999999999</v>
      </c>
      <c r="W13" s="59">
        <v>150.28</v>
      </c>
      <c r="X13" s="59">
        <v>146.423</v>
      </c>
      <c r="Y13" s="60">
        <v>137.791</v>
      </c>
    </row>
    <row r="14" spans="3:25" x14ac:dyDescent="0.2">
      <c r="C14" s="4" t="s">
        <v>11</v>
      </c>
      <c r="D14" s="58">
        <v>1725.44</v>
      </c>
      <c r="E14" s="59">
        <v>1697.5329999999999</v>
      </c>
      <c r="F14" s="59">
        <v>1730.1690000000001</v>
      </c>
      <c r="G14" s="59">
        <v>1742.1659999999999</v>
      </c>
      <c r="H14" s="59">
        <v>1742.588</v>
      </c>
      <c r="I14" s="59">
        <v>1711.23</v>
      </c>
      <c r="J14" s="59">
        <v>1675.2349999999999</v>
      </c>
      <c r="K14" s="59">
        <v>1661.7159999999999</v>
      </c>
      <c r="L14" s="59">
        <v>1587.6769999999999</v>
      </c>
      <c r="M14" s="59">
        <v>1609.9739999999999</v>
      </c>
      <c r="N14" s="59">
        <v>1503.1869999999999</v>
      </c>
      <c r="O14" s="59">
        <v>1500.3119999999999</v>
      </c>
      <c r="P14" s="59">
        <v>1501.0540000000001</v>
      </c>
      <c r="Q14" s="59">
        <v>1364.9849999999999</v>
      </c>
      <c r="R14" s="59">
        <v>1392.825</v>
      </c>
      <c r="S14" s="59">
        <v>1422.1659999999999</v>
      </c>
      <c r="T14" s="59">
        <v>1437.183</v>
      </c>
      <c r="U14" s="59">
        <v>1403.865</v>
      </c>
      <c r="V14" s="59">
        <v>1383.9649999999999</v>
      </c>
      <c r="W14" s="59">
        <v>1202.761</v>
      </c>
      <c r="X14" s="59">
        <v>1304.357</v>
      </c>
      <c r="Y14" s="60">
        <v>1251.925</v>
      </c>
    </row>
    <row r="15" spans="3:25" x14ac:dyDescent="0.2">
      <c r="C15" s="4" t="s">
        <v>12</v>
      </c>
      <c r="D15" s="58">
        <v>3460.3809999999999</v>
      </c>
      <c r="E15" s="59">
        <v>3408.056</v>
      </c>
      <c r="F15" s="59">
        <v>3405.0569999999998</v>
      </c>
      <c r="G15" s="59">
        <v>3366.8110000000001</v>
      </c>
      <c r="H15" s="59">
        <v>3308.2550000000001</v>
      </c>
      <c r="I15" s="59">
        <v>3360.6170000000002</v>
      </c>
      <c r="J15" s="59">
        <v>3214.107</v>
      </c>
      <c r="K15" s="59">
        <v>3225.884</v>
      </c>
      <c r="L15" s="59">
        <v>3018.4319999999998</v>
      </c>
      <c r="M15" s="59">
        <v>3134.529</v>
      </c>
      <c r="N15" s="59">
        <v>3032.6689999999999</v>
      </c>
      <c r="O15" s="59">
        <v>3052.5639999999999</v>
      </c>
      <c r="P15" s="59">
        <v>3147.4050000000002</v>
      </c>
      <c r="Q15" s="59">
        <v>2963.163</v>
      </c>
      <c r="R15" s="59">
        <v>2981.134</v>
      </c>
      <c r="S15" s="59">
        <v>3062.1010000000001</v>
      </c>
      <c r="T15" s="59">
        <v>3065.357</v>
      </c>
      <c r="U15" s="59">
        <v>2951.88</v>
      </c>
      <c r="V15" s="59">
        <v>2811.7849999999999</v>
      </c>
      <c r="W15" s="59">
        <v>2558.2249999999999</v>
      </c>
      <c r="X15" s="59">
        <v>2699.75</v>
      </c>
      <c r="Y15" s="60">
        <v>2603.2460000000001</v>
      </c>
    </row>
    <row r="16" spans="3:25" x14ac:dyDescent="0.2">
      <c r="C16" s="4" t="s">
        <v>13</v>
      </c>
      <c r="D16" s="58">
        <v>4988.1170000000002</v>
      </c>
      <c r="E16" s="59">
        <v>5021.0249999999996</v>
      </c>
      <c r="F16" s="59">
        <v>5200.9189999999999</v>
      </c>
      <c r="G16" s="59">
        <v>5122.87</v>
      </c>
      <c r="H16" s="59">
        <v>5157.83</v>
      </c>
      <c r="I16" s="59">
        <v>5086.0649999999996</v>
      </c>
      <c r="J16" s="59">
        <v>5130.2790000000005</v>
      </c>
      <c r="K16" s="59">
        <v>5100.9080000000004</v>
      </c>
      <c r="L16" s="59">
        <v>4527.2349999999997</v>
      </c>
      <c r="M16" s="59">
        <v>4790.777</v>
      </c>
      <c r="N16" s="59">
        <v>4841.0360000000001</v>
      </c>
      <c r="O16" s="59">
        <v>5189.08</v>
      </c>
      <c r="P16" s="59">
        <v>5133.3289999999997</v>
      </c>
      <c r="Q16" s="59">
        <v>4996.6239999999998</v>
      </c>
      <c r="R16" s="59">
        <v>4853.5150000000003</v>
      </c>
      <c r="S16" s="59">
        <v>4761.2830000000004</v>
      </c>
      <c r="T16" s="59">
        <v>4755.5870000000004</v>
      </c>
      <c r="U16" s="59">
        <v>4643.3760000000002</v>
      </c>
      <c r="V16" s="59">
        <v>4477.7860000000001</v>
      </c>
      <c r="W16" s="59">
        <v>4118.0379999999996</v>
      </c>
      <c r="X16" s="59">
        <v>4240.5159999999996</v>
      </c>
      <c r="Y16" s="60">
        <v>4206.433</v>
      </c>
    </row>
    <row r="17" spans="3:25" x14ac:dyDescent="0.2">
      <c r="C17" s="4" t="s">
        <v>14</v>
      </c>
      <c r="D17" s="58">
        <v>367.392</v>
      </c>
      <c r="E17" s="59">
        <v>365.89499999999998</v>
      </c>
      <c r="F17" s="59">
        <v>381.19799999999998</v>
      </c>
      <c r="G17" s="59">
        <v>381.14100000000002</v>
      </c>
      <c r="H17" s="59">
        <v>381.22199999999998</v>
      </c>
      <c r="I17" s="59">
        <v>388.89</v>
      </c>
      <c r="J17" s="59">
        <v>405.32499999999999</v>
      </c>
      <c r="K17" s="59">
        <v>394.57100000000003</v>
      </c>
      <c r="L17" s="59">
        <v>372.63</v>
      </c>
      <c r="M17" s="59">
        <v>347.66399999999999</v>
      </c>
      <c r="N17" s="59">
        <v>347.52699999999999</v>
      </c>
      <c r="O17" s="59">
        <v>319.95499999999998</v>
      </c>
      <c r="P17" s="59">
        <v>287.47500000000002</v>
      </c>
      <c r="Q17" s="59">
        <v>273.05399999999997</v>
      </c>
      <c r="R17" s="59">
        <v>269.76600000000002</v>
      </c>
      <c r="S17" s="59">
        <v>265.029</v>
      </c>
      <c r="T17" s="59">
        <v>283.34300000000002</v>
      </c>
      <c r="U17" s="59">
        <v>279.19900000000001</v>
      </c>
      <c r="V17" s="59">
        <v>271.95400000000001</v>
      </c>
      <c r="W17" s="59">
        <v>228.18100000000001</v>
      </c>
      <c r="X17" s="59">
        <v>241.714</v>
      </c>
      <c r="Y17" s="60">
        <v>252.99</v>
      </c>
    </row>
    <row r="18" spans="3:25" x14ac:dyDescent="0.2">
      <c r="C18" s="4" t="s">
        <v>38</v>
      </c>
      <c r="D18" s="58">
        <v>3466.2530000000002</v>
      </c>
      <c r="E18" s="59">
        <v>3589.9690000000001</v>
      </c>
      <c r="F18" s="59">
        <v>3728.3989999999999</v>
      </c>
      <c r="G18" s="59">
        <v>3964.4380000000001</v>
      </c>
      <c r="H18" s="59">
        <v>4237.5140000000001</v>
      </c>
      <c r="I18" s="59">
        <v>4427.8469999999998</v>
      </c>
      <c r="J18" s="59">
        <v>4801.2749999999996</v>
      </c>
      <c r="K18" s="59">
        <v>5125.357</v>
      </c>
      <c r="L18" s="59">
        <v>5552.8230000000003</v>
      </c>
      <c r="M18" s="59">
        <v>5770.7309999999998</v>
      </c>
      <c r="N18" s="59">
        <v>6001.9390000000003</v>
      </c>
      <c r="O18" s="59">
        <v>6381.2259999999997</v>
      </c>
      <c r="P18" s="59">
        <v>6551.1840000000002</v>
      </c>
      <c r="Q18" s="59">
        <v>6993.9009999999998</v>
      </c>
      <c r="R18" s="59">
        <v>7246.4930000000004</v>
      </c>
      <c r="S18" s="59">
        <v>7593.63</v>
      </c>
      <c r="T18" s="59">
        <v>7845.0519999999997</v>
      </c>
      <c r="U18" s="59">
        <v>8249.6209999999992</v>
      </c>
      <c r="V18" s="59">
        <v>8357.2009999999991</v>
      </c>
      <c r="W18" s="59">
        <v>7838.5259999999998</v>
      </c>
      <c r="X18" s="59">
        <v>8549.3950000000004</v>
      </c>
      <c r="Y18" s="60">
        <v>8954.8510000000006</v>
      </c>
    </row>
    <row r="19" spans="3:25" x14ac:dyDescent="0.2">
      <c r="C19" s="4" t="s">
        <v>15</v>
      </c>
      <c r="D19" s="58">
        <v>180.125</v>
      </c>
      <c r="E19" s="59">
        <v>177.30099999999999</v>
      </c>
      <c r="F19" s="59">
        <v>173.529</v>
      </c>
      <c r="G19" s="59">
        <v>176.31100000000001</v>
      </c>
      <c r="H19" s="59">
        <v>182.75700000000001</v>
      </c>
      <c r="I19" s="59">
        <v>187.19200000000001</v>
      </c>
      <c r="J19" s="59">
        <v>189.12700000000001</v>
      </c>
      <c r="K19" s="59">
        <v>185.6</v>
      </c>
      <c r="L19" s="59">
        <v>164.15100000000001</v>
      </c>
      <c r="M19" s="59">
        <v>166.767</v>
      </c>
      <c r="N19" s="59">
        <v>154.08600000000001</v>
      </c>
      <c r="O19" s="59">
        <v>151.88</v>
      </c>
      <c r="P19" s="59">
        <v>148.27000000000001</v>
      </c>
      <c r="Q19" s="59">
        <v>145.66499999999999</v>
      </c>
      <c r="R19" s="59">
        <v>151.09299999999999</v>
      </c>
      <c r="S19" s="59">
        <v>159.87299999999999</v>
      </c>
      <c r="T19" s="59">
        <v>156.51599999999999</v>
      </c>
      <c r="U19" s="59">
        <v>157.23699999999999</v>
      </c>
      <c r="V19" s="59">
        <v>153.61600000000001</v>
      </c>
      <c r="W19" s="59">
        <v>138.31800000000001</v>
      </c>
      <c r="X19" s="59">
        <v>146.44900000000001</v>
      </c>
      <c r="Y19" s="60">
        <v>151.494</v>
      </c>
    </row>
    <row r="20" spans="3:25" x14ac:dyDescent="0.2">
      <c r="C20" s="4" t="s">
        <v>16</v>
      </c>
      <c r="D20" s="58"/>
      <c r="E20" s="59"/>
      <c r="F20" s="59"/>
      <c r="G20" s="59"/>
      <c r="H20" s="59"/>
      <c r="I20" s="59"/>
      <c r="J20" s="59">
        <v>11.569000000000001</v>
      </c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60"/>
    </row>
    <row r="21" spans="3:25" x14ac:dyDescent="0.2">
      <c r="C21" s="4" t="s">
        <v>17</v>
      </c>
      <c r="D21" s="58">
        <v>1937.9459999999999</v>
      </c>
      <c r="E21" s="59">
        <v>1942.135</v>
      </c>
      <c r="F21" s="59">
        <v>2013.508</v>
      </c>
      <c r="G21" s="59">
        <v>2038.8510000000001</v>
      </c>
      <c r="H21" s="59">
        <v>2058.6959999999999</v>
      </c>
      <c r="I21" s="59">
        <v>2042.6759999999999</v>
      </c>
      <c r="J21" s="59">
        <v>2010.1220000000001</v>
      </c>
      <c r="K21" s="59">
        <v>1938.828</v>
      </c>
      <c r="L21" s="59">
        <v>1762.991</v>
      </c>
      <c r="M21" s="59">
        <v>1803.9179999999999</v>
      </c>
      <c r="N21" s="59">
        <v>1749.3109999999999</v>
      </c>
      <c r="O21" s="59">
        <v>1668.5129999999999</v>
      </c>
      <c r="P21" s="59">
        <v>1531.288</v>
      </c>
      <c r="Q21" s="59">
        <v>1414.442</v>
      </c>
      <c r="R21" s="59">
        <v>1496.9939999999999</v>
      </c>
      <c r="S21" s="59">
        <v>1507.98</v>
      </c>
      <c r="T21" s="59">
        <v>1541.3869999999999</v>
      </c>
      <c r="U21" s="59">
        <v>1525.0360000000001</v>
      </c>
      <c r="V21" s="59">
        <v>1494.4929999999999</v>
      </c>
      <c r="W21" s="59">
        <v>1320.9960000000001</v>
      </c>
      <c r="X21" s="59">
        <v>1440.9870000000001</v>
      </c>
      <c r="Y21" s="60">
        <v>1423.48</v>
      </c>
    </row>
    <row r="22" spans="3:25" x14ac:dyDescent="0.2">
      <c r="C22" s="4" t="s">
        <v>18</v>
      </c>
      <c r="D22" s="58">
        <v>32.323</v>
      </c>
      <c r="E22" s="59">
        <v>33.765999999999998</v>
      </c>
      <c r="F22" s="59">
        <v>33.731000000000002</v>
      </c>
      <c r="G22" s="59">
        <v>36.334000000000003</v>
      </c>
      <c r="H22" s="59">
        <v>37.134999999999998</v>
      </c>
      <c r="I22" s="59">
        <v>36.563000000000002</v>
      </c>
      <c r="J22" s="59">
        <v>37.893999999999998</v>
      </c>
      <c r="K22" s="59">
        <v>37.179000000000002</v>
      </c>
      <c r="L22" s="59">
        <v>33.829000000000001</v>
      </c>
      <c r="M22" s="59">
        <v>39.241</v>
      </c>
      <c r="N22" s="59">
        <v>35.508000000000003</v>
      </c>
      <c r="O22" s="59">
        <v>34.351999999999997</v>
      </c>
      <c r="P22" s="59">
        <v>34.124000000000002</v>
      </c>
      <c r="Q22" s="59">
        <v>32.655999999999999</v>
      </c>
      <c r="R22" s="59">
        <v>33.579000000000001</v>
      </c>
      <c r="S22" s="59">
        <v>34.604999999999997</v>
      </c>
      <c r="T22" s="59">
        <v>33.823</v>
      </c>
      <c r="U22" s="59">
        <v>33.351999999999997</v>
      </c>
      <c r="V22" s="59">
        <v>35.491</v>
      </c>
      <c r="W22" s="59">
        <v>30.221</v>
      </c>
      <c r="X22" s="59">
        <v>31.613</v>
      </c>
      <c r="Y22" s="60">
        <v>28.995000000000001</v>
      </c>
    </row>
    <row r="23" spans="3:25" x14ac:dyDescent="0.2">
      <c r="C23" s="4" t="s">
        <v>19</v>
      </c>
      <c r="D23" s="43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1"/>
    </row>
    <row r="24" spans="3:25" x14ac:dyDescent="0.2">
      <c r="C24" s="4" t="s">
        <v>20</v>
      </c>
      <c r="D24" s="58">
        <v>58.273000000000003</v>
      </c>
      <c r="E24" s="59">
        <v>56.747</v>
      </c>
      <c r="F24" s="59">
        <v>58.078000000000003</v>
      </c>
      <c r="G24" s="59">
        <v>59.859000000000002</v>
      </c>
      <c r="H24" s="59">
        <v>64.081999999999994</v>
      </c>
      <c r="I24" s="59">
        <v>64.522999999999996</v>
      </c>
      <c r="J24" s="59">
        <v>69.144999999999996</v>
      </c>
      <c r="K24" s="59">
        <v>68.022999999999996</v>
      </c>
      <c r="L24" s="59">
        <v>58.401000000000003</v>
      </c>
      <c r="M24" s="59">
        <v>62.643999999999998</v>
      </c>
      <c r="N24" s="59">
        <v>64.841999999999999</v>
      </c>
      <c r="O24" s="59">
        <v>64.557000000000002</v>
      </c>
      <c r="P24" s="59">
        <v>58.399000000000001</v>
      </c>
      <c r="Q24" s="59">
        <v>56.131</v>
      </c>
      <c r="R24" s="59">
        <v>58.393999999999998</v>
      </c>
      <c r="S24" s="59">
        <v>58.656999999999996</v>
      </c>
      <c r="T24" s="59">
        <v>60.917000000000002</v>
      </c>
      <c r="U24" s="59">
        <v>63.582000000000001</v>
      </c>
      <c r="V24" s="59">
        <v>62.92</v>
      </c>
      <c r="W24" s="59">
        <v>62</v>
      </c>
      <c r="X24" s="59">
        <v>61.421999999999997</v>
      </c>
      <c r="Y24" s="60">
        <v>55.716000000000001</v>
      </c>
    </row>
    <row r="25" spans="3:25" x14ac:dyDescent="0.2">
      <c r="C25" s="4" t="s">
        <v>21</v>
      </c>
      <c r="D25" s="58">
        <v>39.366999999999997</v>
      </c>
      <c r="E25" s="59">
        <v>43.133000000000003</v>
      </c>
      <c r="F25" s="59">
        <v>45.284999999999997</v>
      </c>
      <c r="G25" s="59">
        <v>51.204000000000001</v>
      </c>
      <c r="H25" s="59">
        <v>51.939</v>
      </c>
      <c r="I25" s="59">
        <v>50.908999999999999</v>
      </c>
      <c r="J25" s="59">
        <v>48.843000000000004</v>
      </c>
      <c r="K25" s="59">
        <v>48.435000000000002</v>
      </c>
      <c r="L25" s="59">
        <v>46.341000000000001</v>
      </c>
      <c r="M25" s="59">
        <v>48.863</v>
      </c>
      <c r="N25" s="59">
        <v>47.573999999999998</v>
      </c>
      <c r="O25" s="59">
        <v>46.521000000000001</v>
      </c>
      <c r="P25" s="59">
        <v>44.018999999999998</v>
      </c>
      <c r="Q25" s="59">
        <v>42.344000000000001</v>
      </c>
      <c r="R25" s="59">
        <v>40.869999999999997</v>
      </c>
      <c r="S25" s="59">
        <v>40.152000000000001</v>
      </c>
      <c r="T25" s="59">
        <v>41.384999999999998</v>
      </c>
      <c r="U25" s="59">
        <v>43.115000000000002</v>
      </c>
      <c r="V25" s="59">
        <v>43.543999999999997</v>
      </c>
      <c r="W25" s="59">
        <v>36.091999999999999</v>
      </c>
      <c r="X25" s="59">
        <v>38.878</v>
      </c>
      <c r="Y25" s="60">
        <v>34.832999999999998</v>
      </c>
    </row>
    <row r="26" spans="3:25" x14ac:dyDescent="0.2">
      <c r="C26" s="4" t="s">
        <v>22</v>
      </c>
      <c r="D26" s="43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/>
    </row>
    <row r="27" spans="3:25" x14ac:dyDescent="0.2">
      <c r="C27" s="4" t="s">
        <v>23</v>
      </c>
      <c r="D27" s="58">
        <v>170.19300000000001</v>
      </c>
      <c r="E27" s="59">
        <v>167.61699999999999</v>
      </c>
      <c r="F27" s="59">
        <v>174.41800000000001</v>
      </c>
      <c r="G27" s="59">
        <v>175.57</v>
      </c>
      <c r="H27" s="59">
        <v>169.71299999999999</v>
      </c>
      <c r="I27" s="59">
        <v>170.81200000000001</v>
      </c>
      <c r="J27" s="59">
        <v>169.249</v>
      </c>
      <c r="K27" s="59">
        <v>169.035</v>
      </c>
      <c r="L27" s="59">
        <v>166.81399999999999</v>
      </c>
      <c r="M27" s="59">
        <v>171.43799999999999</v>
      </c>
      <c r="N27" s="59">
        <v>169.643</v>
      </c>
      <c r="O27" s="59">
        <v>166.53399999999999</v>
      </c>
      <c r="P27" s="59">
        <v>169.762</v>
      </c>
      <c r="Q27" s="59">
        <v>167.458</v>
      </c>
      <c r="R27" s="59">
        <v>169.07</v>
      </c>
      <c r="S27" s="59">
        <v>163.905</v>
      </c>
      <c r="T27" s="59">
        <v>165.923</v>
      </c>
      <c r="U27" s="59">
        <v>167.23599999999999</v>
      </c>
      <c r="V27" s="59">
        <v>164.40299999999999</v>
      </c>
      <c r="W27" s="59">
        <v>157.20599999999999</v>
      </c>
      <c r="X27" s="59">
        <v>157.654</v>
      </c>
      <c r="Y27" s="60">
        <v>149.441</v>
      </c>
    </row>
    <row r="28" spans="3:25" x14ac:dyDescent="0.2">
      <c r="C28" s="4" t="s">
        <v>24</v>
      </c>
      <c r="D28" s="58">
        <v>1024.0239999999999</v>
      </c>
      <c r="E28" s="59">
        <v>1022.69</v>
      </c>
      <c r="F28" s="59">
        <v>1029.6420000000001</v>
      </c>
      <c r="G28" s="59">
        <v>1061.81</v>
      </c>
      <c r="H28" s="59">
        <v>1078.145</v>
      </c>
      <c r="I28" s="59">
        <v>1054.8779999999999</v>
      </c>
      <c r="J28" s="59">
        <v>1069.354</v>
      </c>
      <c r="K28" s="59">
        <v>1051.2650000000001</v>
      </c>
      <c r="L28" s="59">
        <v>1030.883</v>
      </c>
      <c r="M28" s="59">
        <v>1123.3630000000001</v>
      </c>
      <c r="N28" s="59">
        <v>1063.2909999999999</v>
      </c>
      <c r="O28" s="59">
        <v>1043.8789999999999</v>
      </c>
      <c r="P28" s="59">
        <v>1015.559</v>
      </c>
      <c r="Q28" s="59">
        <v>967.20799999999997</v>
      </c>
      <c r="R28" s="59">
        <v>980.51499999999999</v>
      </c>
      <c r="S28" s="59">
        <v>988.38400000000001</v>
      </c>
      <c r="T28" s="59">
        <v>989.99900000000002</v>
      </c>
      <c r="U28" s="59">
        <v>957.98599999999999</v>
      </c>
      <c r="V28" s="59">
        <v>940.44</v>
      </c>
      <c r="W28" s="59">
        <v>878.08699999999999</v>
      </c>
      <c r="X28" s="59">
        <v>884.19100000000003</v>
      </c>
      <c r="Y28" s="60">
        <v>831.77499999999998</v>
      </c>
    </row>
    <row r="29" spans="3:25" x14ac:dyDescent="0.2">
      <c r="C29" s="4" t="s">
        <v>36</v>
      </c>
      <c r="D29" s="58">
        <v>1002.168</v>
      </c>
      <c r="E29" s="59">
        <v>991.38599999999997</v>
      </c>
      <c r="F29" s="59">
        <v>1027.221</v>
      </c>
      <c r="G29" s="59">
        <v>1031.9390000000001</v>
      </c>
      <c r="H29" s="59">
        <v>1052.26</v>
      </c>
      <c r="I29" s="59">
        <v>1103.0350000000001</v>
      </c>
      <c r="J29" s="59">
        <v>1096.414</v>
      </c>
      <c r="K29" s="59">
        <v>1108.2929999999999</v>
      </c>
      <c r="L29" s="59">
        <v>1060.088</v>
      </c>
      <c r="M29" s="59">
        <v>1125.8989999999999</v>
      </c>
      <c r="N29" s="59">
        <v>1125.5139999999999</v>
      </c>
      <c r="O29" s="59">
        <v>1079.6759999999999</v>
      </c>
      <c r="P29" s="59">
        <v>1082.904</v>
      </c>
      <c r="Q29" s="59">
        <v>1034.271</v>
      </c>
      <c r="R29" s="59">
        <v>1039.33</v>
      </c>
      <c r="S29" s="59">
        <v>1090.46</v>
      </c>
      <c r="T29" s="59">
        <v>1131.2429999999999</v>
      </c>
      <c r="U29" s="59">
        <v>1148.2760000000001</v>
      </c>
      <c r="V29" s="59">
        <v>1101.943</v>
      </c>
      <c r="W29" s="59">
        <v>1046.057</v>
      </c>
      <c r="X29" s="59">
        <v>1129.1279999999999</v>
      </c>
      <c r="Y29" s="60">
        <v>1086.037</v>
      </c>
    </row>
    <row r="30" spans="3:25" x14ac:dyDescent="0.2">
      <c r="C30" s="4" t="s">
        <v>25</v>
      </c>
      <c r="D30" s="58">
        <v>251.089</v>
      </c>
      <c r="E30" s="59">
        <v>266.61399999999998</v>
      </c>
      <c r="F30" s="59">
        <v>251.62</v>
      </c>
      <c r="G30" s="59">
        <v>261.55500000000001</v>
      </c>
      <c r="H30" s="59">
        <v>272.858</v>
      </c>
      <c r="I30" s="59">
        <v>248.88200000000001</v>
      </c>
      <c r="J30" s="59">
        <v>249.11099999999999</v>
      </c>
      <c r="K30" s="59">
        <v>243.315</v>
      </c>
      <c r="L30" s="59">
        <v>234.709</v>
      </c>
      <c r="M30" s="59">
        <v>221.51400000000001</v>
      </c>
      <c r="N30" s="59">
        <v>219.69900000000001</v>
      </c>
      <c r="O30" s="59">
        <v>208.101</v>
      </c>
      <c r="P30" s="59">
        <v>206.86500000000001</v>
      </c>
      <c r="Q30" s="59">
        <v>207.506</v>
      </c>
      <c r="R30" s="59">
        <v>219.99600000000001</v>
      </c>
      <c r="S30" s="59">
        <v>220.30099999999999</v>
      </c>
      <c r="T30" s="59">
        <v>237.15</v>
      </c>
      <c r="U30" s="59">
        <v>224.922</v>
      </c>
      <c r="V30" s="59">
        <v>215.67</v>
      </c>
      <c r="W30" s="59">
        <v>181.32</v>
      </c>
      <c r="X30" s="59">
        <v>177.595</v>
      </c>
      <c r="Y30" s="60">
        <v>183.08</v>
      </c>
    </row>
    <row r="31" spans="3:25" x14ac:dyDescent="0.2">
      <c r="C31" s="4" t="s">
        <v>26</v>
      </c>
      <c r="D31" s="58">
        <v>2408.9949999999999</v>
      </c>
      <c r="E31" s="59">
        <v>2351.462</v>
      </c>
      <c r="F31" s="59">
        <v>2389.5590000000002</v>
      </c>
      <c r="G31" s="59">
        <v>2426.7570000000001</v>
      </c>
      <c r="H31" s="59">
        <v>2436.895</v>
      </c>
      <c r="I31" s="59">
        <v>2416.0329999999999</v>
      </c>
      <c r="J31" s="59">
        <v>2370.5079999999998</v>
      </c>
      <c r="K31" s="59">
        <v>2343.3200000000002</v>
      </c>
      <c r="L31" s="59">
        <v>2158.6109999999999</v>
      </c>
      <c r="M31" s="59">
        <v>2224.9380000000001</v>
      </c>
      <c r="N31" s="59">
        <v>2044.2</v>
      </c>
      <c r="O31" s="59">
        <v>2064.2660000000001</v>
      </c>
      <c r="P31" s="59">
        <v>2021.6089999999999</v>
      </c>
      <c r="Q31" s="59">
        <v>1875.1289999999999</v>
      </c>
      <c r="R31" s="59">
        <v>1843.9939999999999</v>
      </c>
      <c r="S31" s="59">
        <v>1818.846</v>
      </c>
      <c r="T31" s="59">
        <v>1782.203</v>
      </c>
      <c r="U31" s="59">
        <v>1753.308</v>
      </c>
      <c r="V31" s="59">
        <v>1699.4010000000001</v>
      </c>
      <c r="W31" s="59">
        <v>1452.3869999999999</v>
      </c>
      <c r="X31" s="59">
        <v>1525.4590000000001</v>
      </c>
      <c r="Y31" s="60">
        <v>1519.567</v>
      </c>
    </row>
    <row r="32" spans="3:25" x14ac:dyDescent="0.2">
      <c r="C32" s="4" t="s">
        <v>27</v>
      </c>
      <c r="D32" s="58">
        <v>435.464</v>
      </c>
      <c r="E32" s="59">
        <v>424.654</v>
      </c>
      <c r="F32" s="59">
        <v>436.25799999999998</v>
      </c>
      <c r="G32" s="59">
        <v>446.54700000000003</v>
      </c>
      <c r="H32" s="59">
        <v>442.44499999999999</v>
      </c>
      <c r="I32" s="59">
        <v>447.798</v>
      </c>
      <c r="J32" s="59">
        <v>442.39299999999997</v>
      </c>
      <c r="K32" s="59">
        <v>429.71</v>
      </c>
      <c r="L32" s="59">
        <v>403.88900000000001</v>
      </c>
      <c r="M32" s="59">
        <v>419.10300000000001</v>
      </c>
      <c r="N32" s="59">
        <v>402.46100000000001</v>
      </c>
      <c r="O32" s="59">
        <v>392.822</v>
      </c>
      <c r="P32" s="59">
        <v>379.33</v>
      </c>
      <c r="Q32" s="59">
        <v>370.31</v>
      </c>
      <c r="R32" s="59">
        <v>370.13200000000001</v>
      </c>
      <c r="S32" s="59">
        <v>371.33800000000002</v>
      </c>
      <c r="T32" s="59">
        <v>386.322</v>
      </c>
      <c r="U32" s="59">
        <v>381.95499999999998</v>
      </c>
      <c r="V32" s="59">
        <v>368.21600000000001</v>
      </c>
      <c r="W32" s="59">
        <v>332.54300000000001</v>
      </c>
      <c r="X32" s="59">
        <v>354.46499999999997</v>
      </c>
      <c r="Y32" s="60">
        <v>352.19499999999999</v>
      </c>
    </row>
    <row r="33" spans="3:25" x14ac:dyDescent="0.2">
      <c r="C33" s="4" t="s">
        <v>28</v>
      </c>
      <c r="D33" s="58">
        <v>365.91199999999998</v>
      </c>
      <c r="E33" s="59">
        <v>379.02</v>
      </c>
      <c r="F33" s="59">
        <v>389.12900000000002</v>
      </c>
      <c r="G33" s="59">
        <v>394.38600000000002</v>
      </c>
      <c r="H33" s="59">
        <v>385.15199999999999</v>
      </c>
      <c r="I33" s="59">
        <v>399.99900000000002</v>
      </c>
      <c r="J33" s="59">
        <v>384.53</v>
      </c>
      <c r="K33" s="59">
        <v>372.52699999999999</v>
      </c>
      <c r="L33" s="59">
        <v>318.53500000000003</v>
      </c>
      <c r="M33" s="59">
        <v>310.255</v>
      </c>
      <c r="N33" s="59">
        <v>330.32299999999998</v>
      </c>
      <c r="O33" s="59">
        <v>319.74799999999999</v>
      </c>
      <c r="P33" s="59">
        <v>279.87</v>
      </c>
      <c r="Q33" s="59">
        <v>280.512</v>
      </c>
      <c r="R33" s="59">
        <v>279.72699999999998</v>
      </c>
      <c r="S33" s="59">
        <v>278.24</v>
      </c>
      <c r="T33" s="59">
        <v>291.52</v>
      </c>
      <c r="U33" s="59">
        <v>294.59300000000002</v>
      </c>
      <c r="V33" s="59">
        <v>289.28399999999999</v>
      </c>
      <c r="W33" s="59">
        <v>270.517</v>
      </c>
      <c r="X33" s="59">
        <v>284.97399999999999</v>
      </c>
      <c r="Y33" s="60">
        <v>267.64800000000002</v>
      </c>
    </row>
    <row r="34" spans="3:25" x14ac:dyDescent="0.2">
      <c r="C34" s="4" t="s">
        <v>39</v>
      </c>
      <c r="D34" s="58">
        <v>6431.018</v>
      </c>
      <c r="E34" s="59">
        <v>6427.902</v>
      </c>
      <c r="F34" s="59">
        <v>6577.5510000000004</v>
      </c>
      <c r="G34" s="59">
        <v>6606.4189999999999</v>
      </c>
      <c r="H34" s="59">
        <v>6597.732</v>
      </c>
      <c r="I34" s="59">
        <v>6915.3149999999996</v>
      </c>
      <c r="J34" s="59">
        <v>6942.0829999999996</v>
      </c>
      <c r="K34" s="59">
        <v>7010.48</v>
      </c>
      <c r="L34" s="59">
        <v>6595.9610000000002</v>
      </c>
      <c r="M34" s="59">
        <v>6897.14</v>
      </c>
      <c r="N34" s="59">
        <v>7171.4949999999999</v>
      </c>
      <c r="O34" s="59">
        <v>7211.7539999999999</v>
      </c>
      <c r="P34" s="59">
        <v>7086.4120000000003</v>
      </c>
      <c r="Q34" s="59">
        <v>7115.7489999999998</v>
      </c>
      <c r="R34" s="59">
        <v>6970.4620000000004</v>
      </c>
      <c r="S34" s="59">
        <v>7090.1270000000004</v>
      </c>
      <c r="T34" s="59">
        <v>7126.1270000000004</v>
      </c>
      <c r="U34" s="59">
        <v>7413.1970000000001</v>
      </c>
      <c r="V34" s="59">
        <v>7330.6620000000003</v>
      </c>
      <c r="W34" s="59">
        <v>6961.0510000000004</v>
      </c>
      <c r="X34" s="59">
        <v>7607.9229999999998</v>
      </c>
      <c r="Y34" s="60">
        <v>6927.5069999999996</v>
      </c>
    </row>
    <row r="35" spans="3:25" x14ac:dyDescent="0.2">
      <c r="C35" s="4" t="s">
        <v>29</v>
      </c>
      <c r="D35" s="58">
        <v>161.03800000000001</v>
      </c>
      <c r="E35" s="59">
        <v>160.25</v>
      </c>
      <c r="F35" s="59">
        <v>159.73400000000001</v>
      </c>
      <c r="G35" s="59">
        <v>156.05600000000001</v>
      </c>
      <c r="H35" s="59">
        <v>164.04599999999999</v>
      </c>
      <c r="I35" s="59">
        <v>156.72499999999999</v>
      </c>
      <c r="J35" s="59">
        <v>150.21</v>
      </c>
      <c r="K35" s="59">
        <v>153.309</v>
      </c>
      <c r="L35" s="59">
        <v>139.67400000000001</v>
      </c>
      <c r="M35" s="59">
        <v>148.80000000000001</v>
      </c>
      <c r="N35" s="59">
        <v>141.41399999999999</v>
      </c>
      <c r="O35" s="59">
        <v>132.59800000000001</v>
      </c>
      <c r="P35" s="59">
        <v>134.54900000000001</v>
      </c>
      <c r="Q35" s="59">
        <v>121.688</v>
      </c>
      <c r="R35" s="59">
        <v>125.02</v>
      </c>
      <c r="S35" s="59">
        <v>126.514</v>
      </c>
      <c r="T35" s="59">
        <v>136.09899999999999</v>
      </c>
      <c r="U35" s="59">
        <v>135.67400000000001</v>
      </c>
      <c r="V35" s="59">
        <v>125.968</v>
      </c>
      <c r="W35" s="59">
        <v>121.471</v>
      </c>
      <c r="X35" s="59">
        <v>135.072</v>
      </c>
      <c r="Y35" s="60">
        <v>131.77099999999999</v>
      </c>
    </row>
    <row r="36" spans="3:25" x14ac:dyDescent="0.2">
      <c r="C36" s="4" t="s">
        <v>30</v>
      </c>
      <c r="D36" s="58">
        <v>55.991999999999997</v>
      </c>
      <c r="E36" s="59">
        <v>56.295999999999999</v>
      </c>
      <c r="F36" s="59">
        <v>56.756999999999998</v>
      </c>
      <c r="G36" s="59">
        <v>57.898000000000003</v>
      </c>
      <c r="H36" s="59">
        <v>58.758000000000003</v>
      </c>
      <c r="I36" s="59">
        <v>60.220999999999997</v>
      </c>
      <c r="J36" s="59">
        <v>60.286000000000001</v>
      </c>
      <c r="K36" s="59">
        <v>64.218000000000004</v>
      </c>
      <c r="L36" s="59">
        <v>56.981000000000002</v>
      </c>
      <c r="M36" s="59">
        <v>57.790999999999997</v>
      </c>
      <c r="N36" s="59">
        <v>56.454999999999998</v>
      </c>
      <c r="O36" s="59">
        <v>54.628999999999998</v>
      </c>
      <c r="P36" s="59">
        <v>52.289000000000001</v>
      </c>
      <c r="Q36" s="59">
        <v>47.875999999999998</v>
      </c>
      <c r="R36" s="59">
        <v>48.026000000000003</v>
      </c>
      <c r="S36" s="59">
        <v>51.390999999999998</v>
      </c>
      <c r="T36" s="59">
        <v>52.502000000000002</v>
      </c>
      <c r="U36" s="59">
        <v>52.966000000000001</v>
      </c>
      <c r="V36" s="59">
        <v>50.828000000000003</v>
      </c>
      <c r="W36" s="59">
        <v>45.466999999999999</v>
      </c>
      <c r="X36" s="59">
        <v>46.725999999999999</v>
      </c>
      <c r="Y36" s="60">
        <v>47.545000000000002</v>
      </c>
    </row>
    <row r="37" spans="3:25" x14ac:dyDescent="0.2">
      <c r="C37" s="4" t="s">
        <v>31</v>
      </c>
      <c r="D37" s="58">
        <v>1271.771</v>
      </c>
      <c r="E37" s="59">
        <v>1334.461</v>
      </c>
      <c r="F37" s="59">
        <v>1368.1030000000001</v>
      </c>
      <c r="G37" s="59">
        <v>1444.098</v>
      </c>
      <c r="H37" s="59">
        <v>1500.008</v>
      </c>
      <c r="I37" s="59">
        <v>1491.931</v>
      </c>
      <c r="J37" s="59">
        <v>1529.9</v>
      </c>
      <c r="K37" s="59">
        <v>1458.1389999999999</v>
      </c>
      <c r="L37" s="59">
        <v>1312.6130000000001</v>
      </c>
      <c r="M37" s="59">
        <v>1259.4970000000001</v>
      </c>
      <c r="N37" s="59">
        <v>1265.2170000000001</v>
      </c>
      <c r="O37" s="59">
        <v>1241.4960000000001</v>
      </c>
      <c r="P37" s="59">
        <v>1121.107</v>
      </c>
      <c r="Q37" s="59">
        <v>1094.0909999999999</v>
      </c>
      <c r="R37" s="59">
        <v>1151.134</v>
      </c>
      <c r="S37" s="59">
        <v>1143.498</v>
      </c>
      <c r="T37" s="59">
        <v>1207.5170000000001</v>
      </c>
      <c r="U37" s="59">
        <v>1197.0509999999999</v>
      </c>
      <c r="V37" s="59">
        <v>1167.4570000000001</v>
      </c>
      <c r="W37" s="59">
        <v>974.36599999999999</v>
      </c>
      <c r="X37" s="59">
        <v>1052.2080000000001</v>
      </c>
      <c r="Y37" s="60">
        <v>1115.827</v>
      </c>
    </row>
    <row r="38" spans="3:25" x14ac:dyDescent="0.2">
      <c r="C38" s="4" t="s">
        <v>32</v>
      </c>
      <c r="D38" s="58">
        <v>22744.743999999999</v>
      </c>
      <c r="E38" s="59">
        <v>22941.978999999999</v>
      </c>
      <c r="F38" s="59">
        <v>23040.118999999999</v>
      </c>
      <c r="G38" s="59">
        <v>23499.125</v>
      </c>
      <c r="H38" s="59">
        <v>23512.965</v>
      </c>
      <c r="I38" s="59">
        <v>23186.368999999999</v>
      </c>
      <c r="J38" s="59">
        <v>23576.988000000001</v>
      </c>
      <c r="K38" s="59">
        <v>22795.662</v>
      </c>
      <c r="L38" s="59">
        <v>21395.901999999998</v>
      </c>
      <c r="M38" s="59">
        <v>22173.703000000001</v>
      </c>
      <c r="N38" s="59">
        <v>21749.736000000001</v>
      </c>
      <c r="O38" s="59">
        <v>21192.219000000001</v>
      </c>
      <c r="P38" s="59">
        <v>21720.053</v>
      </c>
      <c r="Q38" s="59">
        <v>21926.726999999999</v>
      </c>
      <c r="R38" s="59">
        <v>21655.59</v>
      </c>
      <c r="S38" s="59">
        <v>21413.307000000001</v>
      </c>
      <c r="T38" s="59">
        <v>21310.291000000001</v>
      </c>
      <c r="U38" s="59">
        <v>22208.822</v>
      </c>
      <c r="V38" s="59">
        <v>21944.391</v>
      </c>
      <c r="W38" s="59">
        <v>19917.447</v>
      </c>
      <c r="X38" s="59">
        <v>21158.328000000001</v>
      </c>
      <c r="Y38" s="60">
        <v>21595.023000000001</v>
      </c>
    </row>
    <row r="39" spans="3:25" x14ac:dyDescent="0.2">
      <c r="C39" s="4" t="s">
        <v>33</v>
      </c>
      <c r="D39" s="58">
        <v>236.864</v>
      </c>
      <c r="E39" s="59">
        <v>242.44300000000001</v>
      </c>
      <c r="F39" s="59">
        <v>255.92400000000001</v>
      </c>
      <c r="G39" s="59">
        <v>247.82900000000001</v>
      </c>
      <c r="H39" s="59">
        <v>244.637</v>
      </c>
      <c r="I39" s="59">
        <v>250.07400000000001</v>
      </c>
      <c r="J39" s="59">
        <v>243.03700000000001</v>
      </c>
      <c r="K39" s="59">
        <v>231.017</v>
      </c>
      <c r="L39" s="59">
        <v>217.04400000000001</v>
      </c>
      <c r="M39" s="59">
        <v>229.477</v>
      </c>
      <c r="N39" s="59">
        <v>209.541</v>
      </c>
      <c r="O39" s="59">
        <v>201.40799999999999</v>
      </c>
      <c r="P39" s="59">
        <v>199.35</v>
      </c>
      <c r="Q39" s="59">
        <v>192.47300000000001</v>
      </c>
      <c r="R39" s="59">
        <v>190.27699999999999</v>
      </c>
      <c r="S39" s="59">
        <v>195.602</v>
      </c>
      <c r="T39" s="59">
        <v>193.49799999999999</v>
      </c>
      <c r="U39" s="59">
        <v>186.87299999999999</v>
      </c>
      <c r="V39" s="59">
        <v>197.68600000000001</v>
      </c>
      <c r="W39" s="59">
        <v>175.83</v>
      </c>
      <c r="X39" s="59">
        <v>168.96100000000001</v>
      </c>
      <c r="Y39" s="60">
        <v>166.203</v>
      </c>
    </row>
    <row r="40" spans="3:25" ht="17" thickBot="1" x14ac:dyDescent="0.25">
      <c r="C40" s="5" t="s">
        <v>34</v>
      </c>
      <c r="D40" s="61">
        <v>247.04900000000001</v>
      </c>
      <c r="E40" s="62">
        <v>241.12799999999999</v>
      </c>
      <c r="F40" s="62">
        <v>252.71700000000001</v>
      </c>
      <c r="G40" s="62">
        <v>253.05699999999999</v>
      </c>
      <c r="H40" s="62">
        <v>264.13600000000002</v>
      </c>
      <c r="I40" s="62">
        <v>260.49299999999999</v>
      </c>
      <c r="J40" s="62">
        <v>252.03399999999999</v>
      </c>
      <c r="K40" s="62">
        <v>244.67500000000001</v>
      </c>
      <c r="L40" s="62">
        <v>220.37899999999999</v>
      </c>
      <c r="M40" s="62">
        <v>224.51</v>
      </c>
      <c r="N40" s="62">
        <v>217.82400000000001</v>
      </c>
      <c r="O40" s="62">
        <v>199.77099999999999</v>
      </c>
      <c r="P40" s="62">
        <v>187.81399999999999</v>
      </c>
      <c r="Q40" s="62">
        <v>185.84899999999999</v>
      </c>
      <c r="R40" s="62">
        <v>198.327</v>
      </c>
      <c r="S40" s="62">
        <v>202.30699999999999</v>
      </c>
      <c r="T40" s="62">
        <v>215.88499999999999</v>
      </c>
      <c r="U40" s="62">
        <v>217.81200000000001</v>
      </c>
      <c r="V40" s="62">
        <v>217.75800000000001</v>
      </c>
      <c r="W40" s="62">
        <v>210.904</v>
      </c>
      <c r="X40" s="62">
        <v>221.17</v>
      </c>
      <c r="Y40" s="63">
        <v>201.94499999999999</v>
      </c>
    </row>
    <row r="42" spans="3:25" x14ac:dyDescent="0.2">
      <c r="C42" s="127" t="s">
        <v>53</v>
      </c>
      <c r="D42" t="s">
        <v>40</v>
      </c>
    </row>
    <row r="43" spans="3:25" x14ac:dyDescent="0.2">
      <c r="C43" s="127" t="s">
        <v>85</v>
      </c>
      <c r="D43" t="s">
        <v>88</v>
      </c>
    </row>
  </sheetData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F26C9-5968-A245-B115-FF85614DF1C3}">
  <dimension ref="C1:Y43"/>
  <sheetViews>
    <sheetView topLeftCell="A13" workbookViewId="0">
      <selection activeCell="D43" sqref="D43"/>
    </sheetView>
  </sheetViews>
  <sheetFormatPr baseColWidth="10" defaultRowHeight="16" x14ac:dyDescent="0.2"/>
  <cols>
    <col min="3" max="3" width="16" customWidth="1"/>
  </cols>
  <sheetData>
    <row r="1" spans="3:25" ht="17" thickBot="1" x14ac:dyDescent="0.25"/>
    <row r="2" spans="3:25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Y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  <c r="Y2" s="2">
        <f t="shared" si="0"/>
        <v>2022</v>
      </c>
    </row>
    <row r="3" spans="3:25" x14ac:dyDescent="0.2">
      <c r="C3" s="3" t="s">
        <v>1</v>
      </c>
      <c r="D3" s="55">
        <v>50.914999999999999</v>
      </c>
      <c r="E3" s="56">
        <v>52.75</v>
      </c>
      <c r="F3" s="56">
        <v>54.637999999999998</v>
      </c>
      <c r="G3" s="56">
        <v>56.691000000000003</v>
      </c>
      <c r="H3" s="56">
        <v>60.835999999999999</v>
      </c>
      <c r="I3" s="56">
        <v>62.267000000000003</v>
      </c>
      <c r="J3" s="56">
        <v>59.896000000000001</v>
      </c>
      <c r="K3" s="56">
        <v>56.389000000000003</v>
      </c>
      <c r="L3" s="56">
        <v>59.177999999999997</v>
      </c>
      <c r="M3" s="56">
        <v>65.072999999999993</v>
      </c>
      <c r="N3" s="56">
        <v>88.66</v>
      </c>
      <c r="O3" s="56">
        <v>87.376999999999995</v>
      </c>
      <c r="P3" s="56">
        <v>101.30200000000001</v>
      </c>
      <c r="Q3" s="56">
        <v>93.463999999999999</v>
      </c>
      <c r="R3" s="56">
        <v>100.613</v>
      </c>
      <c r="S3" s="56">
        <v>115.45399999999999</v>
      </c>
      <c r="T3" s="56">
        <v>108.02</v>
      </c>
      <c r="U3" s="56">
        <v>134.56399999999999</v>
      </c>
      <c r="V3" s="56">
        <v>149.09899999999999</v>
      </c>
      <c r="W3" s="56">
        <v>171.953</v>
      </c>
      <c r="X3" s="56">
        <v>205.36699999999999</v>
      </c>
      <c r="Y3" s="57">
        <v>240.12</v>
      </c>
    </row>
    <row r="4" spans="3:25" x14ac:dyDescent="0.2">
      <c r="C4" s="4" t="s">
        <v>2</v>
      </c>
      <c r="D4" s="58">
        <v>124.92100000000001</v>
      </c>
      <c r="E4" s="59">
        <v>123.122</v>
      </c>
      <c r="F4" s="59">
        <v>103.14</v>
      </c>
      <c r="G4" s="59">
        <v>115.473</v>
      </c>
      <c r="H4" s="59">
        <v>118.825</v>
      </c>
      <c r="I4" s="59">
        <v>120.292</v>
      </c>
      <c r="J4" s="59">
        <v>127.58</v>
      </c>
      <c r="K4" s="59">
        <v>131.589</v>
      </c>
      <c r="L4" s="59">
        <v>139.61500000000001</v>
      </c>
      <c r="M4" s="59">
        <v>132.767</v>
      </c>
      <c r="N4" s="59">
        <v>120.84099999999999</v>
      </c>
      <c r="O4" s="59">
        <v>148.792</v>
      </c>
      <c r="P4" s="59">
        <v>145.053</v>
      </c>
      <c r="Q4" s="59">
        <v>144.666</v>
      </c>
      <c r="R4" s="59">
        <v>138.208</v>
      </c>
      <c r="S4" s="59">
        <v>145.64500000000001</v>
      </c>
      <c r="T4" s="59">
        <v>144.09399999999999</v>
      </c>
      <c r="U4" s="59">
        <v>140.982</v>
      </c>
      <c r="V4" s="59">
        <v>152.495</v>
      </c>
      <c r="W4" s="59">
        <v>153.16499999999999</v>
      </c>
      <c r="X4" s="59">
        <v>145.65199999999999</v>
      </c>
      <c r="Y4" s="60">
        <v>139.69300000000001</v>
      </c>
    </row>
    <row r="5" spans="3:25" x14ac:dyDescent="0.2">
      <c r="C5" s="4" t="s">
        <v>3</v>
      </c>
      <c r="D5" s="58">
        <v>3.31</v>
      </c>
      <c r="E5" s="59">
        <v>3.5190000000000001</v>
      </c>
      <c r="F5" s="59">
        <v>3.7069999999999999</v>
      </c>
      <c r="G5" s="59">
        <v>4.6360000000000001</v>
      </c>
      <c r="H5" s="59">
        <v>6.5529999999999999</v>
      </c>
      <c r="I5" s="59">
        <v>9.1709999999999994</v>
      </c>
      <c r="J5" s="59">
        <v>10.805</v>
      </c>
      <c r="K5" s="59">
        <v>13.686999999999999</v>
      </c>
      <c r="L5" s="59">
        <v>18.292000000000002</v>
      </c>
      <c r="M5" s="59">
        <v>24.402000000000001</v>
      </c>
      <c r="N5" s="59">
        <v>29.100999999999999</v>
      </c>
      <c r="O5" s="59">
        <v>35.258000000000003</v>
      </c>
      <c r="P5" s="59">
        <v>38.323999999999998</v>
      </c>
      <c r="Q5" s="59">
        <v>40.042000000000002</v>
      </c>
      <c r="R5" s="59">
        <v>44.692999999999998</v>
      </c>
      <c r="S5" s="59">
        <v>45.997999999999998</v>
      </c>
      <c r="T5" s="59">
        <v>50.561999999999998</v>
      </c>
      <c r="U5" s="59">
        <v>53.84</v>
      </c>
      <c r="V5" s="59">
        <v>59.655999999999999</v>
      </c>
      <c r="W5" s="59">
        <v>72.134</v>
      </c>
      <c r="X5" s="59">
        <v>70.47</v>
      </c>
      <c r="Y5" s="60">
        <v>72.733000000000004</v>
      </c>
    </row>
    <row r="6" spans="3:25" x14ac:dyDescent="0.2">
      <c r="C6" s="4" t="s">
        <v>4</v>
      </c>
      <c r="D6" s="58">
        <v>5.1029999999999998</v>
      </c>
      <c r="E6" s="59">
        <v>6.4039999999999999</v>
      </c>
      <c r="F6" s="59">
        <v>8.7840000000000007</v>
      </c>
      <c r="G6" s="59">
        <v>9.1319999999999997</v>
      </c>
      <c r="H6" s="59">
        <v>12.433</v>
      </c>
      <c r="I6" s="59">
        <v>12.116</v>
      </c>
      <c r="J6" s="59">
        <v>8.2590000000000003</v>
      </c>
      <c r="K6" s="59">
        <v>8.35</v>
      </c>
      <c r="L6" s="59">
        <v>10.448</v>
      </c>
      <c r="M6" s="59">
        <v>16.265000000000001</v>
      </c>
      <c r="N6" s="59">
        <v>11.074999999999999</v>
      </c>
      <c r="O6" s="59">
        <v>15.612</v>
      </c>
      <c r="P6" s="59">
        <v>20.161999999999999</v>
      </c>
      <c r="Q6" s="59">
        <v>21.376999999999999</v>
      </c>
      <c r="R6" s="59">
        <v>25.387</v>
      </c>
      <c r="S6" s="59">
        <v>20.905000000000001</v>
      </c>
      <c r="T6" s="59">
        <v>18.420999999999999</v>
      </c>
      <c r="U6" s="59">
        <v>27.547000000000001</v>
      </c>
      <c r="V6" s="59">
        <v>22.792000000000002</v>
      </c>
      <c r="W6" s="59">
        <v>22.542000000000002</v>
      </c>
      <c r="X6" s="59">
        <v>30.434000000000001</v>
      </c>
      <c r="Y6" s="60">
        <v>29.283000000000001</v>
      </c>
    </row>
    <row r="7" spans="3:25" x14ac:dyDescent="0.2">
      <c r="C7" s="4" t="s">
        <v>5</v>
      </c>
      <c r="D7" s="58">
        <v>1007.3819999999999</v>
      </c>
      <c r="E7" s="59">
        <v>1054.336</v>
      </c>
      <c r="F7" s="59">
        <v>1008.6559999999999</v>
      </c>
      <c r="G7" s="59">
        <v>1010.894</v>
      </c>
      <c r="H7" s="59">
        <v>1072.182</v>
      </c>
      <c r="I7" s="59">
        <v>1041.7439999999999</v>
      </c>
      <c r="J7" s="59">
        <v>1084.499</v>
      </c>
      <c r="K7" s="59">
        <v>1106.2660000000001</v>
      </c>
      <c r="L7" s="59">
        <v>1085.9670000000001</v>
      </c>
      <c r="M7" s="59">
        <v>1043.5</v>
      </c>
      <c r="N7" s="59">
        <v>1115.566</v>
      </c>
      <c r="O7" s="59">
        <v>1132.8440000000001</v>
      </c>
      <c r="P7" s="59">
        <v>1158.95</v>
      </c>
      <c r="Q7" s="59">
        <v>1130.124</v>
      </c>
      <c r="R7" s="59">
        <v>1162.338</v>
      </c>
      <c r="S7" s="59">
        <v>1181.741</v>
      </c>
      <c r="T7" s="59">
        <v>1202.723</v>
      </c>
      <c r="U7" s="59">
        <v>1177.6559999999999</v>
      </c>
      <c r="V7" s="59">
        <v>1161.4449999999999</v>
      </c>
      <c r="W7" s="59">
        <v>1174.1199999999999</v>
      </c>
      <c r="X7" s="59">
        <v>1162.296</v>
      </c>
      <c r="Y7" s="60">
        <v>1202.9870000000001</v>
      </c>
    </row>
    <row r="8" spans="3:25" x14ac:dyDescent="0.2">
      <c r="C8" s="4" t="s">
        <v>6</v>
      </c>
      <c r="D8" s="58">
        <v>825.34699999999998</v>
      </c>
      <c r="E8" s="59">
        <v>852.92100000000005</v>
      </c>
      <c r="F8" s="59">
        <v>838.57</v>
      </c>
      <c r="G8" s="59">
        <v>1036.6859999999999</v>
      </c>
      <c r="H8" s="59">
        <v>1167.95</v>
      </c>
      <c r="I8" s="59">
        <v>1285.634</v>
      </c>
      <c r="J8" s="59">
        <v>1432.453</v>
      </c>
      <c r="K8" s="59">
        <v>1891.2339999999999</v>
      </c>
      <c r="L8" s="59">
        <v>1883.614</v>
      </c>
      <c r="M8" s="59">
        <v>2212.7660000000001</v>
      </c>
      <c r="N8" s="59">
        <v>2219.7350000000001</v>
      </c>
      <c r="O8" s="59">
        <v>2780.1019999999999</v>
      </c>
      <c r="P8" s="59">
        <v>3032.5709999999999</v>
      </c>
      <c r="Q8" s="59">
        <v>3552.34</v>
      </c>
      <c r="R8" s="59">
        <v>3806.1550000000002</v>
      </c>
      <c r="S8" s="59">
        <v>4136.8829999999998</v>
      </c>
      <c r="T8" s="59">
        <v>4504.9769999999999</v>
      </c>
      <c r="U8" s="59">
        <v>4940.9080000000004</v>
      </c>
      <c r="V8" s="59">
        <v>5403.4759999999997</v>
      </c>
      <c r="W8" s="59">
        <v>5837.7439999999997</v>
      </c>
      <c r="X8" s="59">
        <v>6531.1480000000001</v>
      </c>
      <c r="Y8" s="60">
        <v>7092.607</v>
      </c>
    </row>
    <row r="9" spans="3:25" x14ac:dyDescent="0.2">
      <c r="C9" s="4" t="s">
        <v>7</v>
      </c>
      <c r="D9" s="58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60"/>
    </row>
    <row r="10" spans="3:25" x14ac:dyDescent="0.2">
      <c r="C10" s="4" t="s">
        <v>35</v>
      </c>
      <c r="D10" s="58">
        <v>21.094000000000001</v>
      </c>
      <c r="E10" s="59">
        <v>17.079000000000001</v>
      </c>
      <c r="F10" s="59">
        <v>15.827999999999999</v>
      </c>
      <c r="G10" s="59">
        <v>21.995999999999999</v>
      </c>
      <c r="H10" s="59">
        <v>20.219000000000001</v>
      </c>
      <c r="I10" s="59">
        <v>18.917000000000002</v>
      </c>
      <c r="J10" s="59">
        <v>13.441000000000001</v>
      </c>
      <c r="K10" s="59">
        <v>16.463000000000001</v>
      </c>
      <c r="L10" s="59">
        <v>20.995999999999999</v>
      </c>
      <c r="M10" s="59">
        <v>25.821999999999999</v>
      </c>
      <c r="N10" s="59">
        <v>14.648999999999999</v>
      </c>
      <c r="O10" s="59">
        <v>14.798999999999999</v>
      </c>
      <c r="P10" s="59">
        <v>25.704999999999998</v>
      </c>
      <c r="Q10" s="59">
        <v>27.338999999999999</v>
      </c>
      <c r="R10" s="59">
        <v>20.635999999999999</v>
      </c>
      <c r="S10" s="59">
        <v>22.623000000000001</v>
      </c>
      <c r="T10" s="59">
        <v>19.222000000000001</v>
      </c>
      <c r="U10" s="59">
        <v>26.558</v>
      </c>
      <c r="V10" s="59">
        <v>23.207999999999998</v>
      </c>
      <c r="W10" s="59">
        <v>23.763000000000002</v>
      </c>
      <c r="X10" s="59">
        <v>29.234999999999999</v>
      </c>
      <c r="Y10" s="60">
        <v>25.465</v>
      </c>
    </row>
    <row r="11" spans="3:25" x14ac:dyDescent="0.2">
      <c r="C11" s="4" t="s">
        <v>8</v>
      </c>
      <c r="D11" s="58">
        <v>17.559999999999999</v>
      </c>
      <c r="E11" s="59">
        <v>20.329999999999998</v>
      </c>
      <c r="F11" s="59">
        <v>24.152000000000001</v>
      </c>
      <c r="G11" s="59">
        <v>28.344000000000001</v>
      </c>
      <c r="H11" s="59">
        <v>29.141999999999999</v>
      </c>
      <c r="I11" s="59">
        <v>27.297000000000001</v>
      </c>
      <c r="J11" s="59">
        <v>30.343</v>
      </c>
      <c r="K11" s="59">
        <v>29.643000000000001</v>
      </c>
      <c r="L11" s="59">
        <v>29.542000000000002</v>
      </c>
      <c r="M11" s="59">
        <v>36.737000000000002</v>
      </c>
      <c r="N11" s="59">
        <v>42.517000000000003</v>
      </c>
      <c r="O11" s="59">
        <v>45.16</v>
      </c>
      <c r="P11" s="59">
        <v>48.026000000000003</v>
      </c>
      <c r="Q11" s="59">
        <v>53.411000000000001</v>
      </c>
      <c r="R11" s="59">
        <v>55.716000000000001</v>
      </c>
      <c r="S11" s="59">
        <v>54.316000000000003</v>
      </c>
      <c r="T11" s="59">
        <v>63.948</v>
      </c>
      <c r="U11" s="59">
        <v>60.734999999999999</v>
      </c>
      <c r="V11" s="59">
        <v>66.855000000000004</v>
      </c>
      <c r="W11" s="59">
        <v>67.891000000000005</v>
      </c>
      <c r="X11" s="59">
        <v>76.325000000000003</v>
      </c>
      <c r="Y11" s="60">
        <v>81.522000000000006</v>
      </c>
    </row>
    <row r="12" spans="3:25" x14ac:dyDescent="0.2">
      <c r="C12" s="4" t="s">
        <v>9</v>
      </c>
      <c r="D12" s="58">
        <v>9.1999999999999998E-2</v>
      </c>
      <c r="E12" s="59">
        <v>0.107</v>
      </c>
      <c r="F12" s="59">
        <v>0.13800000000000001</v>
      </c>
      <c r="G12" s="59">
        <v>0.185</v>
      </c>
      <c r="H12" s="59">
        <v>0.32300000000000001</v>
      </c>
      <c r="I12" s="59">
        <v>0.38900000000000001</v>
      </c>
      <c r="J12" s="59">
        <v>0.44</v>
      </c>
      <c r="K12" s="59">
        <v>0.621</v>
      </c>
      <c r="L12" s="59">
        <v>1.6559999999999999</v>
      </c>
      <c r="M12" s="59">
        <v>3.3010000000000002</v>
      </c>
      <c r="N12" s="59">
        <v>3.65</v>
      </c>
      <c r="O12" s="59">
        <v>4.5460000000000003</v>
      </c>
      <c r="P12" s="59">
        <v>3.7770000000000001</v>
      </c>
      <c r="Q12" s="59">
        <v>4.3179999999999996</v>
      </c>
      <c r="R12" s="59">
        <v>4.7350000000000003</v>
      </c>
      <c r="S12" s="59">
        <v>4.7629999999999999</v>
      </c>
      <c r="T12" s="59">
        <v>5.5990000000000002</v>
      </c>
      <c r="U12" s="59">
        <v>6.2549999999999999</v>
      </c>
      <c r="V12" s="59">
        <v>6.7069999999999999</v>
      </c>
      <c r="W12" s="59">
        <v>8.9489999999999998</v>
      </c>
      <c r="X12" s="59">
        <v>9.1470000000000002</v>
      </c>
      <c r="Y12" s="60">
        <v>9.4139999999999997</v>
      </c>
    </row>
    <row r="13" spans="3:25" x14ac:dyDescent="0.2">
      <c r="C13" s="4" t="s">
        <v>10</v>
      </c>
      <c r="D13" s="58">
        <v>65.41</v>
      </c>
      <c r="E13" s="59">
        <v>60.347000000000001</v>
      </c>
      <c r="F13" s="59">
        <v>58.076000000000001</v>
      </c>
      <c r="G13" s="59">
        <v>77.156000000000006</v>
      </c>
      <c r="H13" s="59">
        <v>70.328000000000003</v>
      </c>
      <c r="I13" s="59">
        <v>67.683999999999997</v>
      </c>
      <c r="J13" s="59">
        <v>72.424000000000007</v>
      </c>
      <c r="K13" s="59">
        <v>82.9</v>
      </c>
      <c r="L13" s="59">
        <v>65.540000000000006</v>
      </c>
      <c r="M13" s="59">
        <v>73.171000000000006</v>
      </c>
      <c r="N13" s="59">
        <v>73.716999999999999</v>
      </c>
      <c r="O13" s="59">
        <v>85.472999999999999</v>
      </c>
      <c r="P13" s="59">
        <v>77.813999999999993</v>
      </c>
      <c r="Q13" s="59">
        <v>81.894999999999996</v>
      </c>
      <c r="R13" s="59">
        <v>92.950999999999993</v>
      </c>
      <c r="S13" s="59">
        <v>89.180999999999997</v>
      </c>
      <c r="T13" s="59">
        <v>94.102000000000004</v>
      </c>
      <c r="U13" s="59">
        <v>95.930999999999997</v>
      </c>
      <c r="V13" s="59">
        <v>95.891999999999996</v>
      </c>
      <c r="W13" s="59">
        <v>104.194</v>
      </c>
      <c r="X13" s="59">
        <v>114.113</v>
      </c>
      <c r="Y13" s="60">
        <v>125.77800000000001</v>
      </c>
    </row>
    <row r="14" spans="3:25" x14ac:dyDescent="0.2">
      <c r="C14" s="4" t="s">
        <v>11</v>
      </c>
      <c r="D14" s="58">
        <v>232.93</v>
      </c>
      <c r="E14" s="59">
        <v>192.25399999999999</v>
      </c>
      <c r="F14" s="59">
        <v>187.52</v>
      </c>
      <c r="G14" s="59">
        <v>189.31700000000001</v>
      </c>
      <c r="H14" s="59">
        <v>169.137</v>
      </c>
      <c r="I14" s="59">
        <v>186.68100000000001</v>
      </c>
      <c r="J14" s="59">
        <v>203.965</v>
      </c>
      <c r="K14" s="59">
        <v>235.22</v>
      </c>
      <c r="L14" s="59">
        <v>224.256</v>
      </c>
      <c r="M14" s="59">
        <v>246.423</v>
      </c>
      <c r="N14" s="59">
        <v>208.03899999999999</v>
      </c>
      <c r="O14" s="59">
        <v>261.55599999999998</v>
      </c>
      <c r="P14" s="59">
        <v>299.31200000000001</v>
      </c>
      <c r="Q14" s="59">
        <v>286.07</v>
      </c>
      <c r="R14" s="59">
        <v>279.923</v>
      </c>
      <c r="S14" s="59">
        <v>297.06799999999998</v>
      </c>
      <c r="T14" s="59">
        <v>280.18099999999998</v>
      </c>
      <c r="U14" s="59">
        <v>333.17500000000001</v>
      </c>
      <c r="V14" s="59">
        <v>332.58199999999999</v>
      </c>
      <c r="W14" s="59">
        <v>359.84699999999998</v>
      </c>
      <c r="X14" s="59">
        <v>354.315</v>
      </c>
      <c r="Y14" s="60">
        <v>340.62400000000002</v>
      </c>
    </row>
    <row r="15" spans="3:25" x14ac:dyDescent="0.2">
      <c r="C15" s="4" t="s">
        <v>12</v>
      </c>
      <c r="D15" s="58">
        <v>119.494</v>
      </c>
      <c r="E15" s="59">
        <v>141.96</v>
      </c>
      <c r="F15" s="59">
        <v>146.06100000000001</v>
      </c>
      <c r="G15" s="59">
        <v>181.11099999999999</v>
      </c>
      <c r="H15" s="59">
        <v>206.39</v>
      </c>
      <c r="I15" s="59">
        <v>244.81200000000001</v>
      </c>
      <c r="J15" s="59">
        <v>297.99599999999998</v>
      </c>
      <c r="K15" s="59">
        <v>307.59699999999998</v>
      </c>
      <c r="L15" s="59">
        <v>312.14699999999999</v>
      </c>
      <c r="M15" s="59">
        <v>338.26</v>
      </c>
      <c r="N15" s="59">
        <v>392.096</v>
      </c>
      <c r="O15" s="59">
        <v>447.65600000000001</v>
      </c>
      <c r="P15" s="59">
        <v>466.67200000000003</v>
      </c>
      <c r="Q15" s="59">
        <v>494.79700000000003</v>
      </c>
      <c r="R15" s="59">
        <v>562.53300000000002</v>
      </c>
      <c r="S15" s="59">
        <v>563.36699999999996</v>
      </c>
      <c r="T15" s="59">
        <v>632.40200000000004</v>
      </c>
      <c r="U15" s="59">
        <v>650.28399999999999</v>
      </c>
      <c r="V15" s="59">
        <v>695.73599999999999</v>
      </c>
      <c r="W15" s="59">
        <v>727.48</v>
      </c>
      <c r="X15" s="59">
        <v>676.12400000000002</v>
      </c>
      <c r="Y15" s="60">
        <v>726.22900000000004</v>
      </c>
    </row>
    <row r="16" spans="3:25" x14ac:dyDescent="0.2">
      <c r="C16" s="4" t="s">
        <v>13</v>
      </c>
      <c r="D16" s="58">
        <v>291.63</v>
      </c>
      <c r="E16" s="59">
        <v>291.20800000000003</v>
      </c>
      <c r="F16" s="59">
        <v>328.99799999999999</v>
      </c>
      <c r="G16" s="59">
        <v>328.15800000000002</v>
      </c>
      <c r="H16" s="59">
        <v>300.02</v>
      </c>
      <c r="I16" s="59">
        <v>331.79199999999997</v>
      </c>
      <c r="J16" s="59">
        <v>294.47300000000001</v>
      </c>
      <c r="K16" s="59">
        <v>293.49700000000001</v>
      </c>
      <c r="L16" s="59">
        <v>278.34899999999999</v>
      </c>
      <c r="M16" s="59">
        <v>338.12900000000002</v>
      </c>
      <c r="N16" s="59">
        <v>323.24200000000002</v>
      </c>
      <c r="O16" s="59">
        <v>316.12</v>
      </c>
      <c r="P16" s="59">
        <v>340.565</v>
      </c>
      <c r="Q16" s="59">
        <v>376.03199999999998</v>
      </c>
      <c r="R16" s="59">
        <v>431.31700000000001</v>
      </c>
      <c r="S16" s="59">
        <v>421.93099999999998</v>
      </c>
      <c r="T16" s="59">
        <v>462.50799999999998</v>
      </c>
      <c r="U16" s="59">
        <v>496.084</v>
      </c>
      <c r="V16" s="59">
        <v>497.13</v>
      </c>
      <c r="W16" s="59">
        <v>536.56200000000001</v>
      </c>
      <c r="X16" s="59">
        <v>589.64599999999996</v>
      </c>
      <c r="Y16" s="60">
        <v>620.23599999999999</v>
      </c>
    </row>
    <row r="17" spans="3:25" x14ac:dyDescent="0.2">
      <c r="C17" s="4" t="s">
        <v>14</v>
      </c>
      <c r="D17" s="58">
        <v>8.6340000000000003</v>
      </c>
      <c r="E17" s="59">
        <v>10.475</v>
      </c>
      <c r="F17" s="59">
        <v>17.117999999999999</v>
      </c>
      <c r="G17" s="59">
        <v>17.091999999999999</v>
      </c>
      <c r="H17" s="59">
        <v>18.384</v>
      </c>
      <c r="I17" s="59">
        <v>22.416</v>
      </c>
      <c r="J17" s="59">
        <v>14.026</v>
      </c>
      <c r="K17" s="59">
        <v>17.015000000000001</v>
      </c>
      <c r="L17" s="59">
        <v>23.768000000000001</v>
      </c>
      <c r="M17" s="59">
        <v>30.773</v>
      </c>
      <c r="N17" s="59">
        <v>23.757000000000001</v>
      </c>
      <c r="O17" s="59">
        <v>29.347000000000001</v>
      </c>
      <c r="P17" s="59">
        <v>40.828000000000003</v>
      </c>
      <c r="Q17" s="59">
        <v>34.856000000000002</v>
      </c>
      <c r="R17" s="59">
        <v>41.957000000000001</v>
      </c>
      <c r="S17" s="59">
        <v>41.941000000000003</v>
      </c>
      <c r="T17" s="59">
        <v>38.834000000000003</v>
      </c>
      <c r="U17" s="59">
        <v>44.851999999999997</v>
      </c>
      <c r="V17" s="59">
        <v>44.91</v>
      </c>
      <c r="W17" s="59">
        <v>48.749000000000002</v>
      </c>
      <c r="X17" s="59">
        <v>60.798999999999999</v>
      </c>
      <c r="Y17" s="60">
        <v>62.82</v>
      </c>
    </row>
    <row r="18" spans="3:25" x14ac:dyDescent="0.2">
      <c r="C18" s="4" t="s">
        <v>38</v>
      </c>
      <c r="D18" s="58">
        <v>224.351</v>
      </c>
      <c r="E18" s="59">
        <v>221.578</v>
      </c>
      <c r="F18" s="59">
        <v>225.19200000000001</v>
      </c>
      <c r="G18" s="59">
        <v>324.36700000000002</v>
      </c>
      <c r="H18" s="59">
        <v>317.387</v>
      </c>
      <c r="I18" s="59">
        <v>373.73099999999999</v>
      </c>
      <c r="J18" s="59">
        <v>413.45100000000002</v>
      </c>
      <c r="K18" s="59">
        <v>404.26900000000001</v>
      </c>
      <c r="L18" s="59">
        <v>388.62400000000002</v>
      </c>
      <c r="M18" s="59">
        <v>412.76100000000002</v>
      </c>
      <c r="N18" s="59">
        <v>498.89299999999997</v>
      </c>
      <c r="O18" s="59">
        <v>474.14499999999998</v>
      </c>
      <c r="P18" s="59">
        <v>534.65099999999995</v>
      </c>
      <c r="Q18" s="59">
        <v>572.84199999999998</v>
      </c>
      <c r="R18" s="59">
        <v>576.94200000000001</v>
      </c>
      <c r="S18" s="59">
        <v>587.47699999999998</v>
      </c>
      <c r="T18" s="59">
        <v>653.60599999999999</v>
      </c>
      <c r="U18" s="59">
        <v>732.74400000000003</v>
      </c>
      <c r="V18" s="59">
        <v>839.40099999999995</v>
      </c>
      <c r="W18" s="59">
        <v>870.15200000000004</v>
      </c>
      <c r="X18" s="59">
        <v>925.30499999999995</v>
      </c>
      <c r="Y18" s="60">
        <v>1053.0219999999999</v>
      </c>
    </row>
    <row r="19" spans="3:25" x14ac:dyDescent="0.2">
      <c r="C19" s="4" t="s">
        <v>15</v>
      </c>
      <c r="D19" s="58">
        <v>3.0419999999999998</v>
      </c>
      <c r="E19" s="59">
        <v>4.0529999999999999</v>
      </c>
      <c r="F19" s="59">
        <v>3.3260000000000001</v>
      </c>
      <c r="G19" s="59">
        <v>4.0510000000000002</v>
      </c>
      <c r="H19" s="59">
        <v>5.4169999999999998</v>
      </c>
      <c r="I19" s="59">
        <v>7.1029999999999998</v>
      </c>
      <c r="J19" s="59">
        <v>8.1980000000000004</v>
      </c>
      <c r="K19" s="59">
        <v>10.779</v>
      </c>
      <c r="L19" s="59">
        <v>12.46</v>
      </c>
      <c r="M19" s="59">
        <v>11.532999999999999</v>
      </c>
      <c r="N19" s="59">
        <v>16.175999999999998</v>
      </c>
      <c r="O19" s="59">
        <v>15.589</v>
      </c>
      <c r="P19" s="59">
        <v>16.727</v>
      </c>
      <c r="Q19" s="59">
        <v>18.888000000000002</v>
      </c>
      <c r="R19" s="59">
        <v>22.82</v>
      </c>
      <c r="S19" s="59">
        <v>21.768999999999998</v>
      </c>
      <c r="T19" s="59">
        <v>25.891999999999999</v>
      </c>
      <c r="U19" s="59">
        <v>29.248000000000001</v>
      </c>
      <c r="V19" s="59">
        <v>33.759</v>
      </c>
      <c r="W19" s="59">
        <v>37.911999999999999</v>
      </c>
      <c r="X19" s="59">
        <v>33.026000000000003</v>
      </c>
      <c r="Y19" s="60">
        <v>38.186</v>
      </c>
    </row>
    <row r="20" spans="3:25" x14ac:dyDescent="0.2">
      <c r="C20" s="4" t="s">
        <v>16</v>
      </c>
      <c r="D20" s="58">
        <v>23.399000000000001</v>
      </c>
      <c r="E20" s="59">
        <v>24.353000000000002</v>
      </c>
      <c r="F20" s="59">
        <v>24.449000000000002</v>
      </c>
      <c r="G20" s="59">
        <v>24.652000000000001</v>
      </c>
      <c r="H20" s="59">
        <v>24.648</v>
      </c>
      <c r="I20" s="59">
        <v>27.928999999999998</v>
      </c>
      <c r="J20" s="59">
        <v>33.451000000000001</v>
      </c>
      <c r="K20" s="59">
        <v>45.811</v>
      </c>
      <c r="L20" s="59">
        <v>46.494</v>
      </c>
      <c r="M20" s="59">
        <v>46.843000000000004</v>
      </c>
      <c r="N20" s="59">
        <v>46.948999999999998</v>
      </c>
      <c r="O20" s="59">
        <v>47.534999999999997</v>
      </c>
      <c r="P20" s="59">
        <v>48.814</v>
      </c>
      <c r="Q20" s="59">
        <v>48.561999999999998</v>
      </c>
      <c r="R20" s="59">
        <v>50.207000000000001</v>
      </c>
      <c r="S20" s="59">
        <v>49.255000000000003</v>
      </c>
      <c r="T20" s="59">
        <v>50.807000000000002</v>
      </c>
      <c r="U20" s="59">
        <v>52.018000000000001</v>
      </c>
      <c r="V20" s="59">
        <v>50.923999999999999</v>
      </c>
      <c r="W20" s="59">
        <v>49.798000000000002</v>
      </c>
      <c r="X20" s="59">
        <v>50.918999999999997</v>
      </c>
      <c r="Y20" s="60">
        <v>52.027999999999999</v>
      </c>
    </row>
    <row r="21" spans="3:25" x14ac:dyDescent="0.2">
      <c r="C21" s="4" t="s">
        <v>17</v>
      </c>
      <c r="D21" s="58">
        <v>159.59100000000001</v>
      </c>
      <c r="E21" s="59">
        <v>141.21700000000001</v>
      </c>
      <c r="F21" s="59">
        <v>136.27699999999999</v>
      </c>
      <c r="G21" s="59">
        <v>158.66900000000001</v>
      </c>
      <c r="H21" s="59">
        <v>141.554</v>
      </c>
      <c r="I21" s="59">
        <v>147.39099999999999</v>
      </c>
      <c r="J21" s="59">
        <v>138.178</v>
      </c>
      <c r="K21" s="59">
        <v>173.077</v>
      </c>
      <c r="L21" s="59">
        <v>208.715</v>
      </c>
      <c r="M21" s="59">
        <v>232.815</v>
      </c>
      <c r="N21" s="59">
        <v>248.601</v>
      </c>
      <c r="O21" s="59">
        <v>275.36500000000001</v>
      </c>
      <c r="P21" s="59">
        <v>327.31200000000001</v>
      </c>
      <c r="Q21" s="59">
        <v>347.87799999999999</v>
      </c>
      <c r="R21" s="59">
        <v>317.77199999999999</v>
      </c>
      <c r="S21" s="59">
        <v>313.95100000000002</v>
      </c>
      <c r="T21" s="59">
        <v>301.73399999999998</v>
      </c>
      <c r="U21" s="59">
        <v>328.60399999999998</v>
      </c>
      <c r="V21" s="59">
        <v>325.06299999999999</v>
      </c>
      <c r="W21" s="59">
        <v>330.96600000000001</v>
      </c>
      <c r="X21" s="59">
        <v>319.81700000000001</v>
      </c>
      <c r="Y21" s="60">
        <v>283.30500000000001</v>
      </c>
    </row>
    <row r="22" spans="3:25" x14ac:dyDescent="0.2">
      <c r="C22" s="4" t="s">
        <v>18</v>
      </c>
      <c r="D22" s="58">
        <v>8.3409999999999993</v>
      </c>
      <c r="E22" s="59">
        <v>7.2560000000000002</v>
      </c>
      <c r="F22" s="59">
        <v>6.7869999999999999</v>
      </c>
      <c r="G22" s="59">
        <v>9.2219999999999995</v>
      </c>
      <c r="H22" s="59">
        <v>9.8230000000000004</v>
      </c>
      <c r="I22" s="59">
        <v>7.98</v>
      </c>
      <c r="J22" s="59">
        <v>8.032</v>
      </c>
      <c r="K22" s="59">
        <v>9.0640000000000001</v>
      </c>
      <c r="L22" s="59">
        <v>9.9920000000000009</v>
      </c>
      <c r="M22" s="59">
        <v>10.429</v>
      </c>
      <c r="N22" s="59">
        <v>8.8279999999999994</v>
      </c>
      <c r="O22" s="59">
        <v>11.61</v>
      </c>
      <c r="P22" s="59">
        <v>10.113</v>
      </c>
      <c r="Q22" s="59">
        <v>8.0920000000000005</v>
      </c>
      <c r="R22" s="59">
        <v>8.1660000000000004</v>
      </c>
      <c r="S22" s="59">
        <v>9.8949999999999996</v>
      </c>
      <c r="T22" s="59">
        <v>15.154999999999999</v>
      </c>
      <c r="U22" s="59">
        <v>10.212999999999999</v>
      </c>
      <c r="V22" s="59">
        <v>9.3460000000000001</v>
      </c>
      <c r="W22" s="59">
        <v>10.634</v>
      </c>
      <c r="X22" s="59">
        <v>10.786</v>
      </c>
      <c r="Y22" s="60">
        <v>10.675000000000001</v>
      </c>
    </row>
    <row r="23" spans="3:25" x14ac:dyDescent="0.2">
      <c r="C23" s="4" t="s">
        <v>19</v>
      </c>
      <c r="D23" s="43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1"/>
    </row>
    <row r="24" spans="3:25" x14ac:dyDescent="0.2">
      <c r="C24" s="4" t="s">
        <v>20</v>
      </c>
      <c r="D24" s="58">
        <v>0.96299999999999997</v>
      </c>
      <c r="E24" s="59">
        <v>1.044</v>
      </c>
      <c r="F24" s="59">
        <v>0.96499999999999997</v>
      </c>
      <c r="G24" s="59">
        <v>1.2450000000000001</v>
      </c>
      <c r="H24" s="59">
        <v>1.3560000000000001</v>
      </c>
      <c r="I24" s="59">
        <v>1.4730000000000001</v>
      </c>
      <c r="J24" s="59">
        <v>2.2789999999999999</v>
      </c>
      <c r="K24" s="59">
        <v>2.431</v>
      </c>
      <c r="L24" s="59">
        <v>2.5489999999999999</v>
      </c>
      <c r="M24" s="59">
        <v>3.113</v>
      </c>
      <c r="N24" s="59">
        <v>3.6560000000000001</v>
      </c>
      <c r="O24" s="59">
        <v>4.0439999999999996</v>
      </c>
      <c r="P24" s="59">
        <v>5.0069999999999997</v>
      </c>
      <c r="Q24" s="59">
        <v>5.032</v>
      </c>
      <c r="R24" s="59">
        <v>5.5309999999999997</v>
      </c>
      <c r="S24" s="59">
        <v>6.4930000000000003</v>
      </c>
      <c r="T24" s="59">
        <v>7.73</v>
      </c>
      <c r="U24" s="59">
        <v>7.2160000000000002</v>
      </c>
      <c r="V24" s="59">
        <v>7.9450000000000003</v>
      </c>
      <c r="W24" s="59">
        <v>8.2940000000000005</v>
      </c>
      <c r="X24" s="59">
        <v>8.7279999999999998</v>
      </c>
      <c r="Y24" s="60">
        <v>7.9509999999999996</v>
      </c>
    </row>
    <row r="25" spans="3:25" x14ac:dyDescent="0.2">
      <c r="C25" s="4" t="s">
        <v>21</v>
      </c>
      <c r="D25" s="58">
        <v>0.499</v>
      </c>
      <c r="E25" s="59">
        <v>0.44900000000000001</v>
      </c>
      <c r="F25" s="59">
        <v>0.41899999999999998</v>
      </c>
      <c r="G25" s="59">
        <v>0.57599999999999996</v>
      </c>
      <c r="H25" s="59">
        <v>0.61399999999999999</v>
      </c>
      <c r="I25" s="59">
        <v>0.71799999999999997</v>
      </c>
      <c r="J25" s="59">
        <v>1.282</v>
      </c>
      <c r="K25" s="59">
        <v>1.3260000000000001</v>
      </c>
      <c r="L25" s="59">
        <v>1.252</v>
      </c>
      <c r="M25" s="59">
        <v>1.2529999999999999</v>
      </c>
      <c r="N25" s="59">
        <v>1.2470000000000001</v>
      </c>
      <c r="O25" s="59">
        <v>1.4319999999999999</v>
      </c>
      <c r="P25" s="59">
        <v>1.673</v>
      </c>
      <c r="Q25" s="59">
        <v>1.93</v>
      </c>
      <c r="R25" s="59">
        <v>2.165</v>
      </c>
      <c r="S25" s="59">
        <v>2.3069999999999999</v>
      </c>
      <c r="T25" s="59">
        <v>2.97</v>
      </c>
      <c r="U25" s="59">
        <v>3.3159999999999998</v>
      </c>
      <c r="V25" s="59">
        <v>3.7440000000000002</v>
      </c>
      <c r="W25" s="59">
        <v>4.4059999999999997</v>
      </c>
      <c r="X25" s="59">
        <v>4.3970000000000002</v>
      </c>
      <c r="Y25" s="60">
        <v>4.24</v>
      </c>
    </row>
    <row r="26" spans="3:25" x14ac:dyDescent="0.2">
      <c r="C26" s="4" t="s">
        <v>22</v>
      </c>
      <c r="D26" s="43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/>
    </row>
    <row r="27" spans="3:25" x14ac:dyDescent="0.2">
      <c r="C27" s="4" t="s">
        <v>23</v>
      </c>
      <c r="D27" s="58">
        <v>354.80399999999997</v>
      </c>
      <c r="E27" s="59">
        <v>378.64800000000002</v>
      </c>
      <c r="F27" s="59">
        <v>307.60899999999998</v>
      </c>
      <c r="G27" s="59">
        <v>315.35899999999998</v>
      </c>
      <c r="H27" s="59">
        <v>391.04</v>
      </c>
      <c r="I27" s="59">
        <v>342.74200000000002</v>
      </c>
      <c r="J27" s="59">
        <v>382.02300000000002</v>
      </c>
      <c r="K27" s="59">
        <v>395.488</v>
      </c>
      <c r="L27" s="59">
        <v>354.44</v>
      </c>
      <c r="M27" s="59">
        <v>328.94200000000001</v>
      </c>
      <c r="N27" s="59">
        <v>337.84399999999999</v>
      </c>
      <c r="O27" s="59">
        <v>395.51400000000001</v>
      </c>
      <c r="P27" s="59">
        <v>357.16399999999999</v>
      </c>
      <c r="Q27" s="59">
        <v>375.28</v>
      </c>
      <c r="R27" s="59">
        <v>378.92899999999997</v>
      </c>
      <c r="S27" s="59">
        <v>392.19499999999999</v>
      </c>
      <c r="T27" s="59">
        <v>392.96100000000001</v>
      </c>
      <c r="U27" s="59">
        <v>382.899</v>
      </c>
      <c r="V27" s="59">
        <v>351.13200000000001</v>
      </c>
      <c r="W27" s="59">
        <v>401.69900000000001</v>
      </c>
      <c r="X27" s="59">
        <v>411.43599999999998</v>
      </c>
      <c r="Y27" s="60">
        <v>377.28699999999998</v>
      </c>
    </row>
    <row r="28" spans="3:25" x14ac:dyDescent="0.2">
      <c r="C28" s="4" t="s">
        <v>24</v>
      </c>
      <c r="D28" s="58">
        <v>10.334</v>
      </c>
      <c r="E28" s="59">
        <v>12.41</v>
      </c>
      <c r="F28" s="59">
        <v>12.253</v>
      </c>
      <c r="G28" s="59">
        <v>16.364999999999998</v>
      </c>
      <c r="H28" s="59">
        <v>23.113</v>
      </c>
      <c r="I28" s="59">
        <v>25.225000000000001</v>
      </c>
      <c r="J28" s="59">
        <v>26.774000000000001</v>
      </c>
      <c r="K28" s="59">
        <v>31.882000000000001</v>
      </c>
      <c r="L28" s="59">
        <v>37.023000000000003</v>
      </c>
      <c r="M28" s="59">
        <v>36.716000000000001</v>
      </c>
      <c r="N28" s="59">
        <v>40.840000000000003</v>
      </c>
      <c r="O28" s="59">
        <v>41.52</v>
      </c>
      <c r="P28" s="59">
        <v>39.765999999999998</v>
      </c>
      <c r="Q28" s="59">
        <v>38.487000000000002</v>
      </c>
      <c r="R28" s="59">
        <v>43.052999999999997</v>
      </c>
      <c r="S28" s="59">
        <v>45.064</v>
      </c>
      <c r="T28" s="59">
        <v>52.69</v>
      </c>
      <c r="U28" s="59">
        <v>58.984000000000002</v>
      </c>
      <c r="V28" s="59">
        <v>71.272000000000006</v>
      </c>
      <c r="W28" s="59">
        <v>100.248</v>
      </c>
      <c r="X28" s="59">
        <v>121.46899999999999</v>
      </c>
      <c r="Y28" s="60">
        <v>141.42099999999999</v>
      </c>
    </row>
    <row r="29" spans="3:25" x14ac:dyDescent="0.2">
      <c r="C29" s="4" t="s">
        <v>36</v>
      </c>
      <c r="D29" s="58">
        <v>8.2889999999999997</v>
      </c>
      <c r="E29" s="59">
        <v>8.1929999999999996</v>
      </c>
      <c r="F29" s="59">
        <v>6.9859999999999998</v>
      </c>
      <c r="G29" s="59">
        <v>9.2799999999999994</v>
      </c>
      <c r="H29" s="59">
        <v>12.085000000000001</v>
      </c>
      <c r="I29" s="59">
        <v>13.946</v>
      </c>
      <c r="J29" s="59">
        <v>17.402000000000001</v>
      </c>
      <c r="K29" s="59">
        <v>25.018999999999998</v>
      </c>
      <c r="L29" s="59">
        <v>33.527999999999999</v>
      </c>
      <c r="M29" s="59">
        <v>40.276000000000003</v>
      </c>
      <c r="N29" s="59">
        <v>47.417000000000002</v>
      </c>
      <c r="O29" s="59">
        <v>59.564999999999998</v>
      </c>
      <c r="P29" s="59">
        <v>59.045000000000002</v>
      </c>
      <c r="Q29" s="59">
        <v>66.673000000000002</v>
      </c>
      <c r="R29" s="59">
        <v>72.984999999999999</v>
      </c>
      <c r="S29" s="59">
        <v>70.227000000000004</v>
      </c>
      <c r="T29" s="59">
        <v>74.656999999999996</v>
      </c>
      <c r="U29" s="59">
        <v>71.358000000000004</v>
      </c>
      <c r="V29" s="59">
        <v>82.805000000000007</v>
      </c>
      <c r="W29" s="59">
        <v>88.123000000000005</v>
      </c>
      <c r="X29" s="59">
        <v>96.76</v>
      </c>
      <c r="Y29" s="60">
        <v>112.28400000000001</v>
      </c>
    </row>
    <row r="30" spans="3:25" x14ac:dyDescent="0.2">
      <c r="C30" s="4" t="s">
        <v>25</v>
      </c>
      <c r="D30" s="58">
        <v>46.575000000000003</v>
      </c>
      <c r="E30" s="59">
        <v>28.8</v>
      </c>
      <c r="F30" s="59">
        <v>51.744999999999997</v>
      </c>
      <c r="G30" s="59">
        <v>35.969000000000001</v>
      </c>
      <c r="H30" s="59">
        <v>24.1</v>
      </c>
      <c r="I30" s="59">
        <v>45.905999999999999</v>
      </c>
      <c r="J30" s="59">
        <v>47.957999999999998</v>
      </c>
      <c r="K30" s="59">
        <v>43.433</v>
      </c>
      <c r="L30" s="59">
        <v>54.517000000000003</v>
      </c>
      <c r="M30" s="59">
        <v>83.572999999999993</v>
      </c>
      <c r="N30" s="59">
        <v>71.337000000000003</v>
      </c>
      <c r="O30" s="59">
        <v>57.677999999999997</v>
      </c>
      <c r="P30" s="59">
        <v>84.929000000000002</v>
      </c>
      <c r="Q30" s="59">
        <v>90.174999999999997</v>
      </c>
      <c r="R30" s="59">
        <v>71.233000000000004</v>
      </c>
      <c r="S30" s="59">
        <v>91.194999999999993</v>
      </c>
      <c r="T30" s="59">
        <v>64.727999999999994</v>
      </c>
      <c r="U30" s="59">
        <v>82.676000000000002</v>
      </c>
      <c r="V30" s="59">
        <v>77.269000000000005</v>
      </c>
      <c r="W30" s="59">
        <v>84.188999999999993</v>
      </c>
      <c r="X30" s="59">
        <v>88.759</v>
      </c>
      <c r="Y30" s="60">
        <v>74.661000000000001</v>
      </c>
    </row>
    <row r="31" spans="3:25" x14ac:dyDescent="0.2">
      <c r="C31" s="4" t="s">
        <v>26</v>
      </c>
      <c r="D31" s="58">
        <v>29.2</v>
      </c>
      <c r="E31" s="59">
        <v>33.892000000000003</v>
      </c>
      <c r="F31" s="59">
        <v>33.002000000000002</v>
      </c>
      <c r="G31" s="59">
        <v>43.238</v>
      </c>
      <c r="H31" s="59">
        <v>52.323999999999998</v>
      </c>
      <c r="I31" s="59">
        <v>56.832000000000001</v>
      </c>
      <c r="J31" s="59">
        <v>63.1</v>
      </c>
      <c r="K31" s="59">
        <v>74.480999999999995</v>
      </c>
      <c r="L31" s="59">
        <v>86.231999999999999</v>
      </c>
      <c r="M31" s="59">
        <v>91.09</v>
      </c>
      <c r="N31" s="59">
        <v>115.238</v>
      </c>
      <c r="O31" s="59">
        <v>130.1</v>
      </c>
      <c r="P31" s="59">
        <v>165.32900000000001</v>
      </c>
      <c r="Q31" s="59">
        <v>199.261</v>
      </c>
      <c r="R31" s="59">
        <v>249.922</v>
      </c>
      <c r="S31" s="59">
        <v>248.655</v>
      </c>
      <c r="T31" s="59">
        <v>290.90600000000001</v>
      </c>
      <c r="U31" s="59">
        <v>325.048</v>
      </c>
      <c r="V31" s="59">
        <v>355.08499999999998</v>
      </c>
      <c r="W31" s="59">
        <v>394.16399999999999</v>
      </c>
      <c r="X31" s="59">
        <v>358.65600000000001</v>
      </c>
      <c r="Y31" s="60">
        <v>392.916</v>
      </c>
    </row>
    <row r="32" spans="3:25" x14ac:dyDescent="0.2">
      <c r="C32" s="4" t="s">
        <v>27</v>
      </c>
      <c r="D32" s="58">
        <v>8.2279999999999998</v>
      </c>
      <c r="E32" s="59">
        <v>9.6189999999999998</v>
      </c>
      <c r="F32" s="59">
        <v>6.2919999999999998</v>
      </c>
      <c r="G32" s="59">
        <v>8.484</v>
      </c>
      <c r="H32" s="59">
        <v>9.2420000000000009</v>
      </c>
      <c r="I32" s="59">
        <v>10.539</v>
      </c>
      <c r="J32" s="59">
        <v>10.298</v>
      </c>
      <c r="K32" s="59">
        <v>12.314</v>
      </c>
      <c r="L32" s="59">
        <v>16.009</v>
      </c>
      <c r="M32" s="59">
        <v>20.001000000000001</v>
      </c>
      <c r="N32" s="59">
        <v>24.645</v>
      </c>
      <c r="O32" s="59">
        <v>26.829000000000001</v>
      </c>
      <c r="P32" s="59">
        <v>30.483000000000001</v>
      </c>
      <c r="Q32" s="59">
        <v>30.792000000000002</v>
      </c>
      <c r="R32" s="59">
        <v>31.222000000000001</v>
      </c>
      <c r="S32" s="59">
        <v>31.114999999999998</v>
      </c>
      <c r="T32" s="59">
        <v>31.887</v>
      </c>
      <c r="U32" s="59">
        <v>31.103000000000002</v>
      </c>
      <c r="V32" s="59">
        <v>33.18</v>
      </c>
      <c r="W32" s="59">
        <v>34.308999999999997</v>
      </c>
      <c r="X32" s="59">
        <v>34.893999999999998</v>
      </c>
      <c r="Y32" s="60">
        <v>34.470999999999997</v>
      </c>
    </row>
    <row r="33" spans="3:25" x14ac:dyDescent="0.2">
      <c r="C33" s="4" t="s">
        <v>28</v>
      </c>
      <c r="D33" s="58">
        <v>43.841000000000001</v>
      </c>
      <c r="E33" s="59">
        <v>46.844999999999999</v>
      </c>
      <c r="F33" s="59">
        <v>38.462000000000003</v>
      </c>
      <c r="G33" s="59">
        <v>47.597000000000001</v>
      </c>
      <c r="H33" s="59">
        <v>57.88</v>
      </c>
      <c r="I33" s="59">
        <v>52.246000000000002</v>
      </c>
      <c r="J33" s="59">
        <v>45.744999999999997</v>
      </c>
      <c r="K33" s="59">
        <v>49.649000000000001</v>
      </c>
      <c r="L33" s="59">
        <v>45.277000000000001</v>
      </c>
      <c r="M33" s="59">
        <v>57.720999999999997</v>
      </c>
      <c r="N33" s="59">
        <v>47.255000000000003</v>
      </c>
      <c r="O33" s="59">
        <v>43.042999999999999</v>
      </c>
      <c r="P33" s="59">
        <v>56.365000000000002</v>
      </c>
      <c r="Q33" s="59">
        <v>69.641999999999996</v>
      </c>
      <c r="R33" s="59">
        <v>72.658000000000001</v>
      </c>
      <c r="S33" s="59">
        <v>75.337999999999994</v>
      </c>
      <c r="T33" s="59">
        <v>68.084999999999994</v>
      </c>
      <c r="U33" s="59">
        <v>72.944000000000003</v>
      </c>
      <c r="V33" s="59">
        <v>69.525000000000006</v>
      </c>
      <c r="W33" s="59">
        <v>69.962000000000003</v>
      </c>
      <c r="X33" s="59">
        <v>73.953000000000003</v>
      </c>
      <c r="Y33" s="60">
        <v>65.296000000000006</v>
      </c>
    </row>
    <row r="34" spans="3:25" x14ac:dyDescent="0.2">
      <c r="C34" s="4" t="s">
        <v>39</v>
      </c>
      <c r="D34" s="58">
        <v>511.21800000000002</v>
      </c>
      <c r="E34" s="59">
        <v>473.86900000000003</v>
      </c>
      <c r="F34" s="59">
        <v>452.52199999999999</v>
      </c>
      <c r="G34" s="59">
        <v>507.52199999999999</v>
      </c>
      <c r="H34" s="59">
        <v>495.53399999999999</v>
      </c>
      <c r="I34" s="59">
        <v>494.48200000000003</v>
      </c>
      <c r="J34" s="59">
        <v>501.95600000000002</v>
      </c>
      <c r="K34" s="59">
        <v>464.38600000000002</v>
      </c>
      <c r="L34" s="59">
        <v>487.84800000000001</v>
      </c>
      <c r="M34" s="59">
        <v>463.54899999999998</v>
      </c>
      <c r="N34" s="59">
        <v>451.32499999999999</v>
      </c>
      <c r="O34" s="59">
        <v>449.55500000000001</v>
      </c>
      <c r="P34" s="59">
        <v>495.03500000000003</v>
      </c>
      <c r="Q34" s="59">
        <v>471.89699999999999</v>
      </c>
      <c r="R34" s="59">
        <v>454.96600000000001</v>
      </c>
      <c r="S34" s="59">
        <v>497.423</v>
      </c>
      <c r="T34" s="59">
        <v>496.75900000000001</v>
      </c>
      <c r="U34" s="59">
        <v>509.15899999999999</v>
      </c>
      <c r="V34" s="59">
        <v>518.88499999999999</v>
      </c>
      <c r="W34" s="59">
        <v>570.09500000000003</v>
      </c>
      <c r="X34" s="59">
        <v>579.15300000000002</v>
      </c>
      <c r="Y34" s="60">
        <v>538.56100000000004</v>
      </c>
    </row>
    <row r="35" spans="3:25" x14ac:dyDescent="0.2">
      <c r="C35" s="4" t="s">
        <v>29</v>
      </c>
      <c r="D35" s="58">
        <v>15.305</v>
      </c>
      <c r="E35" s="59">
        <v>15.891999999999999</v>
      </c>
      <c r="F35" s="59">
        <v>10.435</v>
      </c>
      <c r="G35" s="59">
        <v>11.906000000000001</v>
      </c>
      <c r="H35" s="59">
        <v>13.513</v>
      </c>
      <c r="I35" s="59">
        <v>14.273</v>
      </c>
      <c r="J35" s="59">
        <v>14.811999999999999</v>
      </c>
      <c r="K35" s="59">
        <v>13.86</v>
      </c>
      <c r="L35" s="59">
        <v>14.907999999999999</v>
      </c>
      <c r="M35" s="59">
        <v>17.882999999999999</v>
      </c>
      <c r="N35" s="59">
        <v>15.481</v>
      </c>
      <c r="O35" s="59">
        <v>16.526</v>
      </c>
      <c r="P35" s="59">
        <v>18.925000000000001</v>
      </c>
      <c r="Q35" s="59">
        <v>19.14</v>
      </c>
      <c r="R35" s="59">
        <v>18.829999999999998</v>
      </c>
      <c r="S35" s="59">
        <v>20.277000000000001</v>
      </c>
      <c r="T35" s="59">
        <v>19.981999999999999</v>
      </c>
      <c r="U35" s="59">
        <v>17.937999999999999</v>
      </c>
      <c r="V35" s="59">
        <v>20.225000000000001</v>
      </c>
      <c r="W35" s="59">
        <v>20.733000000000001</v>
      </c>
      <c r="X35" s="59">
        <v>20.654</v>
      </c>
      <c r="Y35" s="60">
        <v>19.704999999999998</v>
      </c>
    </row>
    <row r="36" spans="3:25" x14ac:dyDescent="0.2">
      <c r="C36" s="4" t="s">
        <v>30</v>
      </c>
      <c r="D36" s="58">
        <v>11.382</v>
      </c>
      <c r="E36" s="59">
        <v>9.9960000000000004</v>
      </c>
      <c r="F36" s="59">
        <v>8.9649999999999999</v>
      </c>
      <c r="G36" s="59">
        <v>12.186999999999999</v>
      </c>
      <c r="H36" s="59">
        <v>10.260999999999999</v>
      </c>
      <c r="I36" s="59">
        <v>10.585000000000001</v>
      </c>
      <c r="J36" s="59">
        <v>9.7289999999999992</v>
      </c>
      <c r="K36" s="59">
        <v>12.509</v>
      </c>
      <c r="L36" s="59">
        <v>14.146000000000001</v>
      </c>
      <c r="M36" s="59">
        <v>13.802</v>
      </c>
      <c r="N36" s="59">
        <v>11.227</v>
      </c>
      <c r="O36" s="59">
        <v>12.584</v>
      </c>
      <c r="P36" s="59">
        <v>14.731999999999999</v>
      </c>
      <c r="Q36" s="59">
        <v>18.536000000000001</v>
      </c>
      <c r="R36" s="59">
        <v>12.206</v>
      </c>
      <c r="S36" s="59">
        <v>13.906000000000001</v>
      </c>
      <c r="T36" s="59">
        <v>12.285</v>
      </c>
      <c r="U36" s="59">
        <v>14.849</v>
      </c>
      <c r="V36" s="59">
        <v>14.539</v>
      </c>
      <c r="W36" s="59">
        <v>15.907999999999999</v>
      </c>
      <c r="X36" s="59">
        <v>15.618</v>
      </c>
      <c r="Y36" s="60">
        <v>11.335000000000001</v>
      </c>
    </row>
    <row r="37" spans="3:25" x14ac:dyDescent="0.2">
      <c r="C37" s="4" t="s">
        <v>31</v>
      </c>
      <c r="D37" s="58">
        <v>146.48400000000001</v>
      </c>
      <c r="E37" s="59">
        <v>104.11199999999999</v>
      </c>
      <c r="F37" s="59">
        <v>166.572</v>
      </c>
      <c r="G37" s="59">
        <v>149.34700000000001</v>
      </c>
      <c r="H37" s="59">
        <v>123.33799999999999</v>
      </c>
      <c r="I37" s="59">
        <v>151.09899999999999</v>
      </c>
      <c r="J37" s="59">
        <v>167.411</v>
      </c>
      <c r="K37" s="59">
        <v>178.654</v>
      </c>
      <c r="L37" s="59">
        <v>210.79900000000001</v>
      </c>
      <c r="M37" s="59">
        <v>286.28199999999998</v>
      </c>
      <c r="N37" s="59">
        <v>259.58699999999999</v>
      </c>
      <c r="O37" s="59">
        <v>265.09300000000002</v>
      </c>
      <c r="P37" s="59">
        <v>315.41399999999999</v>
      </c>
      <c r="Q37" s="59">
        <v>312.488</v>
      </c>
      <c r="R37" s="59">
        <v>275.74299999999999</v>
      </c>
      <c r="S37" s="59">
        <v>295.892</v>
      </c>
      <c r="T37" s="59">
        <v>252.19</v>
      </c>
      <c r="U37" s="59">
        <v>298.44799999999998</v>
      </c>
      <c r="V37" s="59">
        <v>276.517</v>
      </c>
      <c r="W37" s="59">
        <v>318.15600000000001</v>
      </c>
      <c r="X37" s="59">
        <v>348.69200000000001</v>
      </c>
      <c r="Y37" s="60">
        <v>336.27300000000002</v>
      </c>
    </row>
    <row r="38" spans="3:25" x14ac:dyDescent="0.2">
      <c r="C38" s="4" t="s">
        <v>32</v>
      </c>
      <c r="D38" s="58">
        <v>886.572</v>
      </c>
      <c r="E38" s="59">
        <v>1055.992</v>
      </c>
      <c r="F38" s="59">
        <v>1102.6990000000001</v>
      </c>
      <c r="G38" s="59">
        <v>1103.2059999999999</v>
      </c>
      <c r="H38" s="59">
        <v>1135.4010000000001</v>
      </c>
      <c r="I38" s="59">
        <v>1249.1679999999999</v>
      </c>
      <c r="J38" s="59">
        <v>1183.502</v>
      </c>
      <c r="K38" s="59">
        <v>1321.4770000000001</v>
      </c>
      <c r="L38" s="59">
        <v>1456.1220000000001</v>
      </c>
      <c r="M38" s="59">
        <v>1515.7329999999999</v>
      </c>
      <c r="N38" s="59">
        <v>1774.4090000000001</v>
      </c>
      <c r="O38" s="59">
        <v>1724.88</v>
      </c>
      <c r="P38" s="59">
        <v>1835.576</v>
      </c>
      <c r="Q38" s="59">
        <v>1888.077</v>
      </c>
      <c r="R38" s="59">
        <v>1922.98</v>
      </c>
      <c r="S38" s="59">
        <v>2131.1849999999999</v>
      </c>
      <c r="T38" s="59">
        <v>2344.8969999999999</v>
      </c>
      <c r="U38" s="59">
        <v>2399.2399999999998</v>
      </c>
      <c r="V38" s="59">
        <v>2475.2199999999998</v>
      </c>
      <c r="W38" s="59">
        <v>2590.2449999999999</v>
      </c>
      <c r="X38" s="59">
        <v>2726.0140000000001</v>
      </c>
      <c r="Y38" s="60">
        <v>3014.93</v>
      </c>
    </row>
    <row r="39" spans="3:25" x14ac:dyDescent="0.2">
      <c r="C39" s="4" t="s">
        <v>33</v>
      </c>
      <c r="D39" s="58">
        <v>245.74299999999999</v>
      </c>
      <c r="E39" s="59">
        <v>208.79599999999999</v>
      </c>
      <c r="F39" s="59">
        <v>171.64400000000001</v>
      </c>
      <c r="G39" s="59">
        <v>200.036</v>
      </c>
      <c r="H39" s="59">
        <v>235.613</v>
      </c>
      <c r="I39" s="59">
        <v>206.79900000000001</v>
      </c>
      <c r="J39" s="59">
        <v>224.72800000000001</v>
      </c>
      <c r="K39" s="59">
        <v>236.93700000000001</v>
      </c>
      <c r="L39" s="59">
        <v>229.88900000000001</v>
      </c>
      <c r="M39" s="59">
        <v>240.52099999999999</v>
      </c>
      <c r="N39" s="59">
        <v>245.08600000000001</v>
      </c>
      <c r="O39" s="59">
        <v>282.548</v>
      </c>
      <c r="P39" s="59">
        <v>238.12299999999999</v>
      </c>
      <c r="Q39" s="59">
        <v>247.33</v>
      </c>
      <c r="R39" s="59">
        <v>293.26100000000002</v>
      </c>
      <c r="S39" s="59">
        <v>260.21300000000002</v>
      </c>
      <c r="T39" s="59">
        <v>276.596</v>
      </c>
      <c r="U39" s="59">
        <v>263.94200000000001</v>
      </c>
      <c r="V39" s="59">
        <v>284.83100000000002</v>
      </c>
      <c r="W39" s="59">
        <v>316.053</v>
      </c>
      <c r="X39" s="59">
        <v>328.024</v>
      </c>
      <c r="Y39" s="60">
        <v>337.03500000000003</v>
      </c>
    </row>
    <row r="40" spans="3:25" ht="17" thickBot="1" x14ac:dyDescent="0.25">
      <c r="C40" s="5" t="s">
        <v>34</v>
      </c>
      <c r="D40" s="61">
        <v>0.77300000000000002</v>
      </c>
      <c r="E40" s="62">
        <v>0.70299999999999996</v>
      </c>
      <c r="F40" s="62">
        <v>1.0209999999999999</v>
      </c>
      <c r="G40" s="62">
        <v>2.9220000000000002</v>
      </c>
      <c r="H40" s="62">
        <v>5.9290000000000003</v>
      </c>
      <c r="I40" s="62">
        <v>4.8129999999999997</v>
      </c>
      <c r="J40" s="62">
        <v>6.2270000000000003</v>
      </c>
      <c r="K40" s="62">
        <v>9.2639999999999993</v>
      </c>
      <c r="L40" s="62">
        <v>10.968999999999999</v>
      </c>
      <c r="M40" s="62">
        <v>11.339</v>
      </c>
      <c r="N40" s="62">
        <v>10.119</v>
      </c>
      <c r="O40" s="62">
        <v>9.7910000000000004</v>
      </c>
      <c r="P40" s="62">
        <v>10.031000000000001</v>
      </c>
      <c r="Q40" s="62">
        <v>11.739000000000001</v>
      </c>
      <c r="R40" s="62">
        <v>11.794</v>
      </c>
      <c r="S40" s="62">
        <v>11.946999999999999</v>
      </c>
      <c r="T40" s="62">
        <v>12.298999999999999</v>
      </c>
      <c r="U40" s="62">
        <v>13.446999999999999</v>
      </c>
      <c r="V40" s="62">
        <v>15.933999999999999</v>
      </c>
      <c r="W40" s="62">
        <v>18.962</v>
      </c>
      <c r="X40" s="62">
        <v>22.667999999999999</v>
      </c>
      <c r="Y40" s="63">
        <v>24.228999999999999</v>
      </c>
    </row>
    <row r="42" spans="3:25" x14ac:dyDescent="0.2">
      <c r="C42" t="str">
        <f>'Consumo combustibili EP'!C42</f>
        <v>Unità di misura</v>
      </c>
      <c r="D42" t="s">
        <v>89</v>
      </c>
    </row>
    <row r="43" spans="3:25" x14ac:dyDescent="0.2">
      <c r="C43" t="str">
        <f>'Consumo combustibili EP'!C43</f>
        <v>Fonte</v>
      </c>
      <c r="D43" t="str">
        <f>'Consumo combustibili EP'!D43</f>
        <v>Eurostat</v>
      </c>
    </row>
  </sheetData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1B13C-8A82-014A-A08F-65773CAF28FB}">
  <dimension ref="C1:X40"/>
  <sheetViews>
    <sheetView workbookViewId="0">
      <selection activeCell="AA1" sqref="AA1:AM1048576"/>
    </sheetView>
  </sheetViews>
  <sheetFormatPr baseColWidth="10" defaultRowHeight="16" x14ac:dyDescent="0.2"/>
  <cols>
    <col min="3" max="3" width="16" customWidth="1"/>
  </cols>
  <sheetData>
    <row r="1" spans="3:24" ht="17" thickBot="1" x14ac:dyDescent="0.25"/>
    <row r="2" spans="3:24" ht="17" thickBot="1" x14ac:dyDescent="0.25">
      <c r="C2" s="1" t="s">
        <v>0</v>
      </c>
      <c r="D2" s="2">
        <v>2001</v>
      </c>
      <c r="E2" s="2">
        <f>D2+1</f>
        <v>2002</v>
      </c>
      <c r="F2" s="2">
        <f t="shared" ref="F2:W2" si="0">E2+1</f>
        <v>2003</v>
      </c>
      <c r="G2" s="2">
        <f t="shared" si="0"/>
        <v>2004</v>
      </c>
      <c r="H2" s="2">
        <f t="shared" si="0"/>
        <v>2005</v>
      </c>
      <c r="I2" s="2">
        <f t="shared" si="0"/>
        <v>2006</v>
      </c>
      <c r="J2" s="2">
        <f t="shared" si="0"/>
        <v>2007</v>
      </c>
      <c r="K2" s="2">
        <f t="shared" si="0"/>
        <v>2008</v>
      </c>
      <c r="L2" s="2">
        <f t="shared" si="0"/>
        <v>2009</v>
      </c>
      <c r="M2" s="2">
        <f t="shared" si="0"/>
        <v>2010</v>
      </c>
      <c r="N2" s="2">
        <f t="shared" si="0"/>
        <v>2011</v>
      </c>
      <c r="O2" s="2">
        <f t="shared" si="0"/>
        <v>2012</v>
      </c>
      <c r="P2" s="2">
        <f t="shared" si="0"/>
        <v>2013</v>
      </c>
      <c r="Q2" s="2">
        <f t="shared" si="0"/>
        <v>2014</v>
      </c>
      <c r="R2" s="2">
        <f t="shared" si="0"/>
        <v>2015</v>
      </c>
      <c r="S2" s="2">
        <f>R2+1</f>
        <v>2016</v>
      </c>
      <c r="T2" s="2">
        <f t="shared" si="0"/>
        <v>2017</v>
      </c>
      <c r="U2" s="2">
        <f t="shared" si="0"/>
        <v>2018</v>
      </c>
      <c r="V2" s="2">
        <f>U2+1</f>
        <v>2019</v>
      </c>
      <c r="W2" s="2">
        <f t="shared" si="0"/>
        <v>2020</v>
      </c>
      <c r="X2" s="2">
        <f>W2+1</f>
        <v>2021</v>
      </c>
    </row>
    <row r="3" spans="3:24" x14ac:dyDescent="0.2">
      <c r="C3" s="3" t="s">
        <v>1</v>
      </c>
      <c r="D3" s="40">
        <v>82.75</v>
      </c>
      <c r="E3" s="41">
        <v>71.94</v>
      </c>
      <c r="F3" s="41">
        <v>107.85</v>
      </c>
      <c r="G3" s="41">
        <v>136.05000000000001</v>
      </c>
      <c r="H3" s="41">
        <v>155.02000000000001</v>
      </c>
      <c r="I3" s="41">
        <v>150.6</v>
      </c>
      <c r="J3" s="41">
        <v>231.79</v>
      </c>
      <c r="K3" s="41">
        <v>254.16</v>
      </c>
      <c r="L3" s="41">
        <v>272.97000000000003</v>
      </c>
      <c r="M3" s="41">
        <v>443.06</v>
      </c>
      <c r="N3" s="41">
        <v>619.92999999999995</v>
      </c>
      <c r="O3" s="41">
        <v>793.12</v>
      </c>
      <c r="P3" s="41">
        <v>817.69</v>
      </c>
      <c r="Q3" s="41">
        <v>726.54</v>
      </c>
      <c r="R3" s="41">
        <v>695.67</v>
      </c>
      <c r="S3" s="41">
        <v>695.1</v>
      </c>
      <c r="T3" s="41">
        <v>770.69</v>
      </c>
      <c r="U3" s="41">
        <v>770.51</v>
      </c>
      <c r="V3" s="41">
        <v>729.13</v>
      </c>
      <c r="W3" s="41">
        <v>741.26</v>
      </c>
      <c r="X3" s="42">
        <v>810.56</v>
      </c>
    </row>
    <row r="4" spans="3:24" x14ac:dyDescent="0.2">
      <c r="C4" s="4" t="s">
        <v>2</v>
      </c>
      <c r="D4" s="43">
        <v>79.33</v>
      </c>
      <c r="E4" s="10">
        <v>88.11</v>
      </c>
      <c r="F4" s="10">
        <v>109.52</v>
      </c>
      <c r="G4" s="10">
        <v>71.040000000000006</v>
      </c>
      <c r="H4" s="10">
        <v>56.66</v>
      </c>
      <c r="I4" s="10">
        <v>90.52</v>
      </c>
      <c r="J4" s="10">
        <v>99.11</v>
      </c>
      <c r="K4" s="10">
        <v>94.66</v>
      </c>
      <c r="L4" s="10">
        <v>79.92</v>
      </c>
      <c r="M4" s="10">
        <v>67.45</v>
      </c>
      <c r="N4" s="10">
        <v>73.5</v>
      </c>
      <c r="O4" s="10">
        <v>68.22</v>
      </c>
      <c r="P4" s="10">
        <v>70.66</v>
      </c>
      <c r="Q4" s="10">
        <v>71.400000000000006</v>
      </c>
      <c r="R4" s="10">
        <v>61.79</v>
      </c>
      <c r="S4" s="10">
        <v>64.319999999999993</v>
      </c>
      <c r="T4" s="10">
        <v>70.599999999999994</v>
      </c>
      <c r="U4" s="10">
        <v>93.69</v>
      </c>
      <c r="V4" s="10">
        <v>77.67</v>
      </c>
      <c r="W4" s="10">
        <v>65.14</v>
      </c>
      <c r="X4" s="11">
        <v>78.28</v>
      </c>
    </row>
    <row r="5" spans="3:24" x14ac:dyDescent="0.2">
      <c r="C5" s="4" t="s">
        <v>3</v>
      </c>
      <c r="D5" s="43">
        <v>409.48</v>
      </c>
      <c r="E5" s="10">
        <v>398.65</v>
      </c>
      <c r="F5" s="10">
        <v>453.14</v>
      </c>
      <c r="G5" s="10">
        <v>719.58</v>
      </c>
      <c r="H5" s="10">
        <v>756.91</v>
      </c>
      <c r="I5" s="10">
        <v>653.33000000000004</v>
      </c>
      <c r="J5" s="10">
        <v>682.38</v>
      </c>
      <c r="K5" s="10">
        <v>785.44</v>
      </c>
      <c r="L5" s="10">
        <v>681.32</v>
      </c>
      <c r="M5" s="10">
        <v>656.1</v>
      </c>
      <c r="N5" s="10">
        <v>694.17</v>
      </c>
      <c r="O5" s="10">
        <v>631.22</v>
      </c>
      <c r="P5" s="10">
        <v>659.01</v>
      </c>
      <c r="Q5" s="10">
        <v>652.16</v>
      </c>
      <c r="R5" s="10">
        <v>558.41999999999996</v>
      </c>
      <c r="S5" s="10">
        <v>572.16</v>
      </c>
      <c r="T5" s="10">
        <v>571.84</v>
      </c>
      <c r="U5" s="10">
        <v>623.19000000000005</v>
      </c>
      <c r="V5" s="10">
        <v>603.05999999999995</v>
      </c>
      <c r="W5" s="10">
        <v>607.08000000000004</v>
      </c>
      <c r="X5" s="11">
        <v>567.24</v>
      </c>
    </row>
    <row r="6" spans="3:24" x14ac:dyDescent="0.2">
      <c r="C6" s="4" t="s">
        <v>4</v>
      </c>
      <c r="D6" s="43">
        <v>0.17</v>
      </c>
      <c r="E6" s="10">
        <v>15.03</v>
      </c>
      <c r="F6" s="10">
        <v>27.38</v>
      </c>
      <c r="G6" s="10">
        <v>28.79</v>
      </c>
      <c r="H6" s="10">
        <v>25.86</v>
      </c>
      <c r="I6" s="10">
        <v>18.61</v>
      </c>
      <c r="J6" s="10">
        <v>13.25</v>
      </c>
      <c r="K6" s="10">
        <v>29.51</v>
      </c>
      <c r="L6" s="10">
        <v>13.77</v>
      </c>
      <c r="M6" s="10">
        <v>5.4</v>
      </c>
      <c r="N6" s="10">
        <v>3.55</v>
      </c>
      <c r="O6" s="10">
        <v>1.54</v>
      </c>
      <c r="P6" s="10">
        <v>2.1800000000000002</v>
      </c>
      <c r="Q6" s="10">
        <v>2.14</v>
      </c>
      <c r="R6" s="10">
        <v>1.42</v>
      </c>
      <c r="S6" s="10">
        <v>1.83</v>
      </c>
      <c r="T6" s="10">
        <v>2.16</v>
      </c>
      <c r="U6" s="10">
        <v>2.85</v>
      </c>
      <c r="V6" s="10">
        <v>2.2799999999999998</v>
      </c>
      <c r="W6" s="10">
        <v>1.86</v>
      </c>
      <c r="X6" s="11">
        <v>2.34</v>
      </c>
    </row>
    <row r="7" spans="3:24" x14ac:dyDescent="0.2">
      <c r="C7" s="4" t="s">
        <v>5</v>
      </c>
      <c r="D7" s="43">
        <v>118.53</v>
      </c>
      <c r="E7" s="10">
        <v>133.38999999999999</v>
      </c>
      <c r="F7" s="10">
        <v>144.13</v>
      </c>
      <c r="G7" s="10">
        <v>166.3</v>
      </c>
      <c r="H7" s="10">
        <v>147.08000000000001</v>
      </c>
      <c r="I7" s="10"/>
      <c r="J7" s="10">
        <v>276.52</v>
      </c>
      <c r="K7" s="10">
        <v>392.66</v>
      </c>
      <c r="L7" s="10">
        <v>359.17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1"/>
    </row>
    <row r="8" spans="3:24" x14ac:dyDescent="0.2">
      <c r="C8" s="4" t="s">
        <v>6</v>
      </c>
      <c r="D8" s="43">
        <v>1119.8399999999999</v>
      </c>
      <c r="E8" s="10">
        <v>1183.4100000000001</v>
      </c>
      <c r="F8" s="10">
        <v>1713.05</v>
      </c>
      <c r="G8" s="10">
        <v>2276</v>
      </c>
      <c r="H8" s="10">
        <v>3005.99</v>
      </c>
      <c r="I8" s="10">
        <v>3613.75</v>
      </c>
      <c r="J8" s="10">
        <v>4644.87</v>
      </c>
      <c r="K8" s="10">
        <v>5280.83</v>
      </c>
      <c r="L8" s="10">
        <v>4960.6099999999997</v>
      </c>
      <c r="M8" s="10">
        <v>5222.6899999999996</v>
      </c>
      <c r="N8" s="10">
        <v>6153.25</v>
      </c>
      <c r="O8" s="10">
        <v>6370.39</v>
      </c>
      <c r="P8" s="10">
        <v>6425.04</v>
      </c>
      <c r="Q8" s="10">
        <v>6244.65</v>
      </c>
      <c r="R8" s="10">
        <v>6202.5</v>
      </c>
      <c r="S8" s="10"/>
      <c r="T8" s="10"/>
      <c r="U8" s="10"/>
      <c r="V8" s="10"/>
      <c r="W8" s="10"/>
      <c r="X8" s="11"/>
    </row>
    <row r="9" spans="3:24" x14ac:dyDescent="0.2">
      <c r="C9" s="4" t="s">
        <v>7</v>
      </c>
      <c r="D9" s="43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1"/>
    </row>
    <row r="10" spans="3:24" x14ac:dyDescent="0.2">
      <c r="C10" s="4" t="s">
        <v>35</v>
      </c>
      <c r="D10" s="43"/>
      <c r="E10" s="10"/>
      <c r="F10" s="10"/>
      <c r="G10" s="10">
        <v>1.03</v>
      </c>
      <c r="H10" s="10">
        <v>2.75</v>
      </c>
      <c r="I10" s="10">
        <v>4.12</v>
      </c>
      <c r="J10" s="10">
        <v>5.22</v>
      </c>
      <c r="K10" s="10">
        <v>6.37</v>
      </c>
      <c r="L10" s="10">
        <v>4.57</v>
      </c>
      <c r="M10" s="10">
        <v>3.52</v>
      </c>
      <c r="N10" s="10">
        <v>2.2799999999999998</v>
      </c>
      <c r="O10" s="10">
        <v>1.53</v>
      </c>
      <c r="P10" s="10">
        <v>1.1200000000000001</v>
      </c>
      <c r="Q10" s="10">
        <v>0.55000000000000004</v>
      </c>
      <c r="R10" s="10">
        <v>0.32</v>
      </c>
      <c r="S10" s="10">
        <v>0.96</v>
      </c>
      <c r="T10" s="10">
        <v>0.32</v>
      </c>
      <c r="U10" s="10">
        <v>0.79</v>
      </c>
      <c r="V10" s="10">
        <v>0.26</v>
      </c>
      <c r="W10" s="10">
        <v>0.96</v>
      </c>
      <c r="X10" s="11">
        <v>0.55000000000000004</v>
      </c>
    </row>
    <row r="11" spans="3:24" x14ac:dyDescent="0.2">
      <c r="C11" s="4" t="s">
        <v>8</v>
      </c>
      <c r="D11" s="43">
        <v>367.57</v>
      </c>
      <c r="E11" s="10">
        <v>408.36</v>
      </c>
      <c r="F11" s="10">
        <v>460.77</v>
      </c>
      <c r="G11" s="10">
        <v>516.57000000000005</v>
      </c>
      <c r="H11" s="10">
        <v>528.27</v>
      </c>
      <c r="I11" s="10">
        <v>551.92999999999995</v>
      </c>
      <c r="J11" s="10">
        <v>640.79999999999995</v>
      </c>
      <c r="K11" s="10">
        <v>677.43</v>
      </c>
      <c r="L11" s="10">
        <v>562.97</v>
      </c>
      <c r="M11" s="10">
        <v>419.64</v>
      </c>
      <c r="N11" s="10">
        <v>438.69</v>
      </c>
      <c r="O11" s="10">
        <v>479.95</v>
      </c>
      <c r="P11" s="10">
        <v>577.85</v>
      </c>
      <c r="Q11" s="10">
        <v>454.95</v>
      </c>
      <c r="R11" s="10">
        <v>428.07</v>
      </c>
      <c r="S11" s="10">
        <v>363.61</v>
      </c>
      <c r="T11" s="10">
        <v>318.33</v>
      </c>
      <c r="U11" s="10">
        <v>341.37</v>
      </c>
      <c r="V11" s="10">
        <v>286.02</v>
      </c>
      <c r="W11" s="10">
        <v>312.45999999999998</v>
      </c>
      <c r="X11" s="11">
        <v>358.35</v>
      </c>
    </row>
    <row r="12" spans="3:24" x14ac:dyDescent="0.2">
      <c r="C12" s="4" t="s">
        <v>9</v>
      </c>
      <c r="D12" s="43">
        <v>12.89</v>
      </c>
      <c r="E12" s="10">
        <v>15.55</v>
      </c>
      <c r="F12" s="10">
        <v>22.58</v>
      </c>
      <c r="G12" s="10">
        <v>19.73</v>
      </c>
      <c r="H12" s="10">
        <v>30.9</v>
      </c>
      <c r="I12" s="10">
        <v>43.63</v>
      </c>
      <c r="J12" s="10">
        <v>60.18</v>
      </c>
      <c r="K12" s="10">
        <v>62.9</v>
      </c>
      <c r="L12" s="10">
        <v>57.38</v>
      </c>
      <c r="M12" s="10">
        <v>40.96</v>
      </c>
      <c r="N12" s="10">
        <v>47.9</v>
      </c>
      <c r="O12" s="10">
        <v>40.450000000000003</v>
      </c>
      <c r="P12" s="10">
        <v>49.22</v>
      </c>
      <c r="Q12" s="10">
        <v>58.75</v>
      </c>
      <c r="R12" s="10">
        <v>49.85</v>
      </c>
      <c r="S12" s="10">
        <v>55.51</v>
      </c>
      <c r="T12" s="10">
        <v>59.57</v>
      </c>
      <c r="U12" s="10">
        <v>64.400000000000006</v>
      </c>
      <c r="V12" s="10">
        <v>49.57</v>
      </c>
      <c r="W12" s="10">
        <v>33.5</v>
      </c>
      <c r="X12" s="11">
        <v>37.659999999999997</v>
      </c>
    </row>
    <row r="13" spans="3:24" x14ac:dyDescent="0.2">
      <c r="C13" s="4" t="s">
        <v>10</v>
      </c>
      <c r="D13" s="43">
        <v>61.95</v>
      </c>
      <c r="E13" s="10">
        <v>63.23</v>
      </c>
      <c r="F13" s="10">
        <v>115</v>
      </c>
      <c r="G13" s="10">
        <v>133.44</v>
      </c>
      <c r="H13" s="10">
        <v>106.03</v>
      </c>
      <c r="I13" s="10">
        <v>120.57</v>
      </c>
      <c r="J13" s="10">
        <v>149.13</v>
      </c>
      <c r="K13" s="10">
        <v>116.38</v>
      </c>
      <c r="L13" s="10">
        <v>94.05</v>
      </c>
      <c r="M13" s="10">
        <v>88.64</v>
      </c>
      <c r="N13" s="10">
        <v>128.1</v>
      </c>
      <c r="O13" s="10">
        <v>107.95</v>
      </c>
      <c r="P13" s="10">
        <v>112.03</v>
      </c>
      <c r="Q13" s="10">
        <v>93.6</v>
      </c>
      <c r="R13" s="10">
        <v>67.47</v>
      </c>
      <c r="S13" s="10">
        <v>44.28</v>
      </c>
      <c r="T13" s="10">
        <v>36.15</v>
      </c>
      <c r="U13" s="10">
        <v>30.71</v>
      </c>
      <c r="V13" s="10">
        <v>23.51</v>
      </c>
      <c r="W13" s="10">
        <v>26.27</v>
      </c>
      <c r="X13" s="11">
        <v>24.84</v>
      </c>
    </row>
    <row r="14" spans="3:24" x14ac:dyDescent="0.2">
      <c r="C14" s="4" t="s">
        <v>11</v>
      </c>
      <c r="D14" s="43">
        <v>4711.01</v>
      </c>
      <c r="E14" s="10">
        <v>5524.99</v>
      </c>
      <c r="F14" s="10">
        <v>6654.62</v>
      </c>
      <c r="G14" s="10">
        <v>7849.02</v>
      </c>
      <c r="H14" s="10">
        <v>8145.06</v>
      </c>
      <c r="I14" s="10">
        <v>8324.6200000000008</v>
      </c>
      <c r="J14" s="10">
        <v>9697.51</v>
      </c>
      <c r="K14" s="10">
        <v>10954.18</v>
      </c>
      <c r="L14" s="10">
        <v>10467.84</v>
      </c>
      <c r="M14" s="10">
        <v>10121.85</v>
      </c>
      <c r="N14" s="10">
        <v>11324.95</v>
      </c>
      <c r="O14" s="10">
        <v>10951.54</v>
      </c>
      <c r="P14" s="10">
        <v>11884</v>
      </c>
      <c r="Q14" s="10"/>
      <c r="R14" s="10"/>
      <c r="S14" s="10"/>
      <c r="T14" s="10"/>
      <c r="U14" s="10"/>
      <c r="V14" s="10"/>
      <c r="W14" s="10"/>
      <c r="X14" s="11"/>
    </row>
    <row r="15" spans="3:24" x14ac:dyDescent="0.2">
      <c r="C15" s="4" t="s">
        <v>12</v>
      </c>
      <c r="D15" s="43">
        <v>339.35</v>
      </c>
      <c r="E15" s="10">
        <v>391.59</v>
      </c>
      <c r="F15" s="10">
        <v>454.46</v>
      </c>
      <c r="G15" s="10">
        <v>410.13</v>
      </c>
      <c r="H15" s="10">
        <v>422.34</v>
      </c>
      <c r="I15" s="10">
        <v>363.04</v>
      </c>
      <c r="J15" s="10">
        <v>369.11</v>
      </c>
      <c r="K15" s="10">
        <v>373.63</v>
      </c>
      <c r="L15" s="10">
        <v>321.02</v>
      </c>
      <c r="M15" s="10">
        <v>391.09</v>
      </c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1"/>
    </row>
    <row r="16" spans="3:24" x14ac:dyDescent="0.2">
      <c r="C16" s="4" t="s">
        <v>13</v>
      </c>
      <c r="D16" s="43">
        <v>467.08</v>
      </c>
      <c r="E16" s="10">
        <v>437.25</v>
      </c>
      <c r="F16" s="10">
        <v>441.65</v>
      </c>
      <c r="G16" s="10">
        <v>458.01</v>
      </c>
      <c r="H16" s="10">
        <v>432.27</v>
      </c>
      <c r="I16" s="10">
        <v>394.76</v>
      </c>
      <c r="J16" s="10">
        <v>379.11</v>
      </c>
      <c r="K16" s="10">
        <v>402.1</v>
      </c>
      <c r="L16" s="10">
        <v>421.97</v>
      </c>
      <c r="M16" s="10">
        <v>441.83</v>
      </c>
      <c r="N16" s="10">
        <v>463.91</v>
      </c>
      <c r="O16" s="10">
        <v>451.33</v>
      </c>
      <c r="P16" s="10">
        <v>361.21</v>
      </c>
      <c r="Q16" s="10">
        <v>323.07</v>
      </c>
      <c r="R16" s="10">
        <v>273.38</v>
      </c>
      <c r="S16" s="10">
        <v>286.58999999999997</v>
      </c>
      <c r="T16" s="10">
        <v>275.52</v>
      </c>
      <c r="U16" s="10">
        <v>272.95</v>
      </c>
      <c r="V16" s="10">
        <v>277.06</v>
      </c>
      <c r="W16" s="10">
        <v>270.76</v>
      </c>
      <c r="X16" s="11">
        <v>256.45</v>
      </c>
    </row>
    <row r="17" spans="3:24" x14ac:dyDescent="0.2">
      <c r="C17" s="4" t="s">
        <v>14</v>
      </c>
      <c r="D17" s="43">
        <v>1.79</v>
      </c>
      <c r="E17" s="10">
        <v>1.89</v>
      </c>
      <c r="F17" s="10">
        <v>2.2599999999999998</v>
      </c>
      <c r="G17" s="10">
        <v>2.4900000000000002</v>
      </c>
      <c r="H17" s="10">
        <v>2.4900000000000002</v>
      </c>
      <c r="I17" s="10">
        <v>2.5099999999999998</v>
      </c>
      <c r="J17" s="10">
        <v>2.74</v>
      </c>
      <c r="K17" s="10">
        <v>4.41</v>
      </c>
      <c r="L17" s="10">
        <v>4.18</v>
      </c>
      <c r="M17" s="10">
        <v>13.26</v>
      </c>
      <c r="N17" s="10">
        <v>4.18</v>
      </c>
      <c r="O17" s="10">
        <v>2.57</v>
      </c>
      <c r="P17" s="10">
        <v>2.66</v>
      </c>
      <c r="Q17" s="10">
        <v>2.66</v>
      </c>
      <c r="R17" s="10"/>
      <c r="S17" s="10"/>
      <c r="T17" s="10">
        <v>20.329999999999998</v>
      </c>
      <c r="U17" s="10">
        <v>17.46</v>
      </c>
      <c r="V17" s="10">
        <v>12.53</v>
      </c>
      <c r="W17" s="10">
        <v>4.96</v>
      </c>
      <c r="X17" s="11">
        <v>12.58</v>
      </c>
    </row>
    <row r="18" spans="3:24" x14ac:dyDescent="0.2">
      <c r="C18" s="4" t="s">
        <v>38</v>
      </c>
      <c r="D18" s="43"/>
      <c r="E18" s="10"/>
      <c r="F18" s="10"/>
      <c r="G18" s="10">
        <v>39.82</v>
      </c>
      <c r="H18" s="10">
        <v>67.48</v>
      </c>
      <c r="I18" s="10">
        <v>24.9</v>
      </c>
      <c r="J18" s="10">
        <v>63.81</v>
      </c>
      <c r="K18" s="10">
        <v>87.73</v>
      </c>
      <c r="L18" s="10">
        <v>94.61</v>
      </c>
      <c r="M18" s="10">
        <v>90.54</v>
      </c>
      <c r="N18" s="10">
        <v>50.55</v>
      </c>
      <c r="O18" s="10">
        <v>41.21</v>
      </c>
      <c r="P18" s="10">
        <v>38.6</v>
      </c>
      <c r="Q18" s="10">
        <v>42.89</v>
      </c>
      <c r="R18" s="10"/>
      <c r="S18" s="10"/>
      <c r="T18" s="10"/>
      <c r="U18" s="10"/>
      <c r="V18" s="10"/>
      <c r="W18" s="10"/>
      <c r="X18" s="11"/>
    </row>
    <row r="19" spans="3:24" x14ac:dyDescent="0.2">
      <c r="C19" s="4" t="s">
        <v>15</v>
      </c>
      <c r="D19" s="43"/>
      <c r="E19" s="10">
        <v>26.76</v>
      </c>
      <c r="F19" s="10">
        <v>47.78</v>
      </c>
      <c r="G19" s="10">
        <v>50.09</v>
      </c>
      <c r="H19" s="10">
        <v>56.34</v>
      </c>
      <c r="I19" s="10">
        <v>62.09</v>
      </c>
      <c r="J19" s="10">
        <v>75.349999999999994</v>
      </c>
      <c r="K19" s="10">
        <v>88.45</v>
      </c>
      <c r="L19" s="10">
        <v>77.28</v>
      </c>
      <c r="M19" s="10">
        <v>79.7</v>
      </c>
      <c r="N19" s="10">
        <v>86.51</v>
      </c>
      <c r="O19" s="10">
        <v>84.38</v>
      </c>
      <c r="P19" s="10">
        <v>77.25</v>
      </c>
      <c r="Q19" s="10">
        <v>61.68</v>
      </c>
      <c r="R19" s="10">
        <v>51.11</v>
      </c>
      <c r="S19" s="10">
        <v>62.43</v>
      </c>
      <c r="T19" s="10">
        <v>50.14</v>
      </c>
      <c r="U19" s="10">
        <v>29.62</v>
      </c>
      <c r="V19" s="10">
        <v>19.350000000000001</v>
      </c>
      <c r="W19" s="10">
        <v>11.5</v>
      </c>
      <c r="X19" s="11">
        <v>14.47</v>
      </c>
    </row>
    <row r="20" spans="3:24" x14ac:dyDescent="0.2">
      <c r="C20" s="4" t="s">
        <v>16</v>
      </c>
      <c r="D20" s="43">
        <v>32.86</v>
      </c>
      <c r="E20" s="10">
        <v>17.14</v>
      </c>
      <c r="F20" s="10">
        <v>26.89</v>
      </c>
      <c r="G20" s="10">
        <v>39.81</v>
      </c>
      <c r="H20" s="10">
        <v>48.58</v>
      </c>
      <c r="I20" s="10">
        <v>53.12</v>
      </c>
      <c r="J20" s="10">
        <v>65.97</v>
      </c>
      <c r="K20" s="10">
        <v>54.42</v>
      </c>
      <c r="L20" s="10">
        <v>40.409999999999997</v>
      </c>
      <c r="M20" s="10">
        <v>42.45</v>
      </c>
      <c r="N20" s="10">
        <v>50.03</v>
      </c>
      <c r="O20" s="10">
        <v>47.42</v>
      </c>
      <c r="P20" s="10">
        <v>49.68</v>
      </c>
      <c r="Q20" s="10">
        <v>56.92</v>
      </c>
      <c r="R20" s="10">
        <v>55.17</v>
      </c>
      <c r="S20" s="10">
        <v>67.75</v>
      </c>
      <c r="T20" s="10">
        <v>84.53</v>
      </c>
      <c r="U20" s="10">
        <v>90.33</v>
      </c>
      <c r="V20" s="10">
        <v>84.51</v>
      </c>
      <c r="W20" s="10">
        <v>77.36</v>
      </c>
      <c r="X20" s="11">
        <v>88.72</v>
      </c>
    </row>
    <row r="21" spans="3:24" x14ac:dyDescent="0.2">
      <c r="C21" s="4" t="s">
        <v>17</v>
      </c>
      <c r="D21" s="43">
        <v>1008.57</v>
      </c>
      <c r="E21" s="10">
        <v>680.18</v>
      </c>
      <c r="F21" s="10">
        <v>858.61</v>
      </c>
      <c r="G21" s="10">
        <v>946.75</v>
      </c>
      <c r="H21" s="10">
        <v>972.47</v>
      </c>
      <c r="I21" s="10">
        <v>997.08</v>
      </c>
      <c r="J21" s="10">
        <v>1207.8599999999999</v>
      </c>
      <c r="K21" s="10">
        <v>1325</v>
      </c>
      <c r="L21" s="10">
        <v>1268.82</v>
      </c>
      <c r="M21" s="10">
        <v>1527.9</v>
      </c>
      <c r="N21" s="10">
        <v>1546.88</v>
      </c>
      <c r="O21" s="10">
        <v>1357.28</v>
      </c>
      <c r="P21" s="10">
        <v>1226.42</v>
      </c>
      <c r="Q21" s="10">
        <v>1334.19</v>
      </c>
      <c r="R21" s="10">
        <v>1304.6600000000001</v>
      </c>
      <c r="S21" s="10">
        <v>1255.9000000000001</v>
      </c>
      <c r="T21" s="10">
        <v>1345.96</v>
      </c>
      <c r="U21" s="10">
        <v>1404.2</v>
      </c>
      <c r="V21" s="10">
        <v>1426.36</v>
      </c>
      <c r="W21" s="10">
        <v>1533.91</v>
      </c>
      <c r="X21" s="11">
        <v>1720.89</v>
      </c>
    </row>
    <row r="22" spans="3:24" x14ac:dyDescent="0.2">
      <c r="C22" s="4" t="s">
        <v>18</v>
      </c>
      <c r="D22" s="43">
        <v>7.77</v>
      </c>
      <c r="E22" s="10">
        <v>8.2799999999999994</v>
      </c>
      <c r="F22" s="10">
        <v>8.66</v>
      </c>
      <c r="G22" s="10">
        <v>10.02</v>
      </c>
      <c r="H22" s="10">
        <v>10.88</v>
      </c>
      <c r="I22" s="10">
        <v>11.66</v>
      </c>
      <c r="J22" s="10">
        <v>12.96</v>
      </c>
      <c r="K22" s="10">
        <v>14.84</v>
      </c>
      <c r="L22" s="10">
        <v>11.72</v>
      </c>
      <c r="M22" s="10">
        <v>12.52</v>
      </c>
      <c r="N22" s="10">
        <v>16.829999999999998</v>
      </c>
      <c r="O22" s="10">
        <v>19.03</v>
      </c>
      <c r="P22" s="10">
        <v>21.03</v>
      </c>
      <c r="Q22" s="10">
        <v>21.95</v>
      </c>
      <c r="R22" s="10">
        <v>19.5</v>
      </c>
      <c r="S22" s="10">
        <v>15.9</v>
      </c>
      <c r="T22" s="10">
        <v>18.29</v>
      </c>
      <c r="U22" s="10">
        <v>19.61</v>
      </c>
      <c r="V22" s="10">
        <v>18.59</v>
      </c>
      <c r="W22" s="10">
        <v>18.97</v>
      </c>
      <c r="X22" s="11">
        <v>19.64</v>
      </c>
    </row>
    <row r="23" spans="3:24" x14ac:dyDescent="0.2">
      <c r="C23" s="4" t="s">
        <v>19</v>
      </c>
      <c r="D23" s="43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1"/>
    </row>
    <row r="24" spans="3:24" x14ac:dyDescent="0.2">
      <c r="C24" s="4" t="s">
        <v>20</v>
      </c>
      <c r="D24" s="43"/>
      <c r="E24" s="10"/>
      <c r="F24" s="10"/>
      <c r="G24" s="10">
        <v>1.48</v>
      </c>
      <c r="H24" s="10">
        <v>1.22</v>
      </c>
      <c r="I24" s="10">
        <v>0.67</v>
      </c>
      <c r="J24" s="10">
        <v>0.67</v>
      </c>
      <c r="K24" s="10">
        <v>0.55000000000000004</v>
      </c>
      <c r="L24" s="10">
        <v>0.46</v>
      </c>
      <c r="M24" s="10">
        <v>0.41</v>
      </c>
      <c r="N24" s="10">
        <v>0.15</v>
      </c>
      <c r="O24" s="10"/>
      <c r="P24" s="10">
        <v>0.12</v>
      </c>
      <c r="Q24" s="10">
        <v>0.16</v>
      </c>
      <c r="R24" s="10">
        <v>0.13</v>
      </c>
      <c r="S24" s="10">
        <v>2.88</v>
      </c>
      <c r="T24" s="10">
        <v>2.2000000000000002</v>
      </c>
      <c r="U24" s="10">
        <v>3.36</v>
      </c>
      <c r="V24" s="10">
        <v>2.78</v>
      </c>
      <c r="W24" s="10">
        <v>3.24</v>
      </c>
      <c r="X24" s="11">
        <v>3.64</v>
      </c>
    </row>
    <row r="25" spans="3:24" x14ac:dyDescent="0.2">
      <c r="C25" s="4" t="s">
        <v>21</v>
      </c>
      <c r="D25" s="43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1"/>
    </row>
    <row r="26" spans="3:24" x14ac:dyDescent="0.2">
      <c r="C26" s="4" t="s">
        <v>22</v>
      </c>
      <c r="D26" s="43"/>
      <c r="E26" s="10"/>
      <c r="F26" s="10"/>
      <c r="G26" s="10">
        <v>1.08</v>
      </c>
      <c r="H26" s="10">
        <v>12.87</v>
      </c>
      <c r="I26" s="10">
        <v>14.95</v>
      </c>
      <c r="J26" s="10">
        <v>19.78</v>
      </c>
      <c r="K26" s="10">
        <v>25.09</v>
      </c>
      <c r="L26" s="10">
        <v>18</v>
      </c>
      <c r="M26" s="10">
        <v>13.85</v>
      </c>
      <c r="N26" s="10">
        <v>15.23</v>
      </c>
      <c r="O26" s="10">
        <v>12.69</v>
      </c>
      <c r="P26" s="10">
        <v>16.04</v>
      </c>
      <c r="Q26" s="10">
        <v>21.96</v>
      </c>
      <c r="R26" s="10">
        <v>23.28</v>
      </c>
      <c r="S26" s="10">
        <v>19.690000000000001</v>
      </c>
      <c r="T26" s="10">
        <v>27.44</v>
      </c>
      <c r="U26" s="10">
        <v>31.82</v>
      </c>
      <c r="V26" s="10">
        <v>34.17</v>
      </c>
      <c r="W26" s="10">
        <v>35.36</v>
      </c>
      <c r="X26" s="11">
        <v>35.56</v>
      </c>
    </row>
    <row r="27" spans="3:24" x14ac:dyDescent="0.2">
      <c r="C27" s="4" t="s">
        <v>23</v>
      </c>
      <c r="D27" s="43">
        <v>142.30000000000001</v>
      </c>
      <c r="E27" s="10">
        <v>168.93</v>
      </c>
      <c r="F27" s="10">
        <v>207.8</v>
      </c>
      <c r="G27" s="10">
        <v>233.04</v>
      </c>
      <c r="H27" s="10">
        <v>239.5</v>
      </c>
      <c r="I27" s="10">
        <v>327.82</v>
      </c>
      <c r="J27" s="10">
        <v>604.44000000000005</v>
      </c>
      <c r="K27" s="10">
        <v>543.97</v>
      </c>
      <c r="L27" s="10">
        <v>365.12</v>
      </c>
      <c r="M27" s="10">
        <v>345.79</v>
      </c>
      <c r="N27" s="10">
        <v>350.43</v>
      </c>
      <c r="O27" s="10">
        <v>320.58</v>
      </c>
      <c r="P27" s="10">
        <v>328.36</v>
      </c>
      <c r="Q27" s="10">
        <v>362.84</v>
      </c>
      <c r="R27" s="10">
        <v>299.35000000000002</v>
      </c>
      <c r="S27" s="10">
        <v>307.23</v>
      </c>
      <c r="T27" s="10">
        <v>320.83</v>
      </c>
      <c r="U27" s="10">
        <v>342.61</v>
      </c>
      <c r="V27" s="10">
        <v>311.7</v>
      </c>
      <c r="W27" s="10">
        <v>318.82</v>
      </c>
      <c r="X27" s="11">
        <v>388.93</v>
      </c>
    </row>
    <row r="28" spans="3:24" x14ac:dyDescent="0.2">
      <c r="C28" s="4" t="s">
        <v>24</v>
      </c>
      <c r="D28" s="43">
        <v>1142.82</v>
      </c>
      <c r="E28" s="10">
        <v>1235.8699999999999</v>
      </c>
      <c r="F28" s="10">
        <v>1458.07</v>
      </c>
      <c r="G28" s="10">
        <v>1604.63</v>
      </c>
      <c r="H28" s="10">
        <v>1704.4</v>
      </c>
      <c r="I28" s="10">
        <v>1814.34</v>
      </c>
      <c r="J28" s="10">
        <v>1962.53</v>
      </c>
      <c r="K28" s="10">
        <v>2326.73</v>
      </c>
      <c r="L28" s="10">
        <v>2036.38</v>
      </c>
      <c r="M28" s="10">
        <v>2003.16</v>
      </c>
      <c r="N28" s="10">
        <v>2076.8000000000002</v>
      </c>
      <c r="O28" s="10">
        <v>1904.06</v>
      </c>
      <c r="P28" s="10">
        <v>1624.29</v>
      </c>
      <c r="Q28" s="10">
        <v>1673.91</v>
      </c>
      <c r="R28" s="10">
        <v>1471.22</v>
      </c>
      <c r="S28" s="10">
        <v>1492.11</v>
      </c>
      <c r="T28" s="10">
        <v>1529.59</v>
      </c>
      <c r="U28" s="10">
        <v>1630.9</v>
      </c>
      <c r="V28" s="10">
        <v>1738.54</v>
      </c>
      <c r="W28" s="10">
        <v>1820.66</v>
      </c>
      <c r="X28" s="11">
        <v>1949.16</v>
      </c>
    </row>
    <row r="29" spans="3:24" x14ac:dyDescent="0.2">
      <c r="C29" s="4" t="s">
        <v>36</v>
      </c>
      <c r="D29" s="43">
        <v>269.67</v>
      </c>
      <c r="E29" s="10">
        <v>249.02</v>
      </c>
      <c r="F29" s="10">
        <v>239.65</v>
      </c>
      <c r="G29" s="10">
        <v>296.64</v>
      </c>
      <c r="H29" s="10">
        <v>260.24</v>
      </c>
      <c r="I29" s="10">
        <v>342.88</v>
      </c>
      <c r="J29" s="10">
        <v>420.53</v>
      </c>
      <c r="K29" s="10">
        <v>555.78</v>
      </c>
      <c r="L29" s="10">
        <v>489.4</v>
      </c>
      <c r="M29" s="10">
        <v>533.94000000000005</v>
      </c>
      <c r="N29" s="10">
        <v>543.05999999999995</v>
      </c>
      <c r="O29" s="10">
        <v>453.86</v>
      </c>
      <c r="P29" s="10">
        <v>259.76</v>
      </c>
      <c r="Q29" s="10">
        <v>54.21</v>
      </c>
      <c r="R29" s="10">
        <v>45.36</v>
      </c>
      <c r="S29" s="10">
        <v>51.23</v>
      </c>
      <c r="T29" s="10">
        <v>53.98</v>
      </c>
      <c r="U29" s="10">
        <v>72.27</v>
      </c>
      <c r="V29" s="10">
        <v>72.67</v>
      </c>
      <c r="W29" s="10">
        <v>134.37</v>
      </c>
      <c r="X29" s="11">
        <v>145.01</v>
      </c>
    </row>
    <row r="30" spans="3:24" x14ac:dyDescent="0.2">
      <c r="C30" s="4" t="s">
        <v>25</v>
      </c>
      <c r="D30" s="43">
        <v>0.35</v>
      </c>
      <c r="E30" s="10">
        <v>0.4</v>
      </c>
      <c r="F30" s="10">
        <v>0.54</v>
      </c>
      <c r="G30" s="10">
        <v>0.92</v>
      </c>
      <c r="H30" s="10">
        <v>1.03</v>
      </c>
      <c r="I30" s="10">
        <v>1.55</v>
      </c>
      <c r="J30" s="10">
        <v>6.49</v>
      </c>
      <c r="K30" s="10">
        <v>12.34</v>
      </c>
      <c r="L30" s="10">
        <v>24.13</v>
      </c>
      <c r="M30" s="10">
        <v>34.119999999999997</v>
      </c>
      <c r="N30" s="10">
        <v>41.04</v>
      </c>
      <c r="O30" s="10">
        <v>35.979999999999997</v>
      </c>
      <c r="P30" s="10">
        <v>35.67</v>
      </c>
      <c r="Q30" s="10">
        <v>35.61</v>
      </c>
      <c r="R30" s="10">
        <v>33.99</v>
      </c>
      <c r="S30" s="10">
        <v>38.97</v>
      </c>
      <c r="T30" s="10">
        <v>45.87</v>
      </c>
      <c r="U30" s="10">
        <v>55.54</v>
      </c>
      <c r="V30" s="10">
        <v>59.45</v>
      </c>
      <c r="W30" s="10">
        <v>70.849999999999994</v>
      </c>
      <c r="X30" s="11">
        <v>102.48</v>
      </c>
    </row>
    <row r="31" spans="3:24" x14ac:dyDescent="0.2">
      <c r="C31" s="4" t="s">
        <v>26</v>
      </c>
      <c r="D31" s="43">
        <v>722.66</v>
      </c>
      <c r="E31" s="10">
        <v>810.82</v>
      </c>
      <c r="F31" s="10">
        <v>991.07</v>
      </c>
      <c r="G31" s="10">
        <v>1230.3599999999999</v>
      </c>
      <c r="H31" s="10">
        <v>1332.73</v>
      </c>
      <c r="I31" s="10">
        <v>1479.34</v>
      </c>
      <c r="J31" s="10">
        <v>1754.8</v>
      </c>
      <c r="K31" s="10">
        <v>1753.79</v>
      </c>
      <c r="L31" s="10">
        <v>1311.69</v>
      </c>
      <c r="M31" s="10">
        <v>1645.6</v>
      </c>
      <c r="N31" s="10">
        <v>1746.4</v>
      </c>
      <c r="O31" s="10">
        <v>1728.15</v>
      </c>
      <c r="P31" s="10">
        <v>1861.92</v>
      </c>
      <c r="Q31" s="10">
        <v>1880.77</v>
      </c>
      <c r="R31" s="10">
        <v>1570.56</v>
      </c>
      <c r="S31" s="10">
        <v>1382.6</v>
      </c>
      <c r="T31" s="10">
        <v>1163.48</v>
      </c>
      <c r="U31" s="10">
        <v>1123.3699999999999</v>
      </c>
      <c r="V31" s="10">
        <v>1000.71</v>
      </c>
      <c r="W31" s="10">
        <v>898.72</v>
      </c>
      <c r="X31" s="11">
        <v>1162.21</v>
      </c>
    </row>
    <row r="32" spans="3:24" x14ac:dyDescent="0.2">
      <c r="C32" s="4" t="s">
        <v>27</v>
      </c>
      <c r="D32" s="43">
        <v>41.76</v>
      </c>
      <c r="E32" s="10">
        <v>69.16</v>
      </c>
      <c r="F32" s="10">
        <v>80.87</v>
      </c>
      <c r="G32" s="10">
        <v>79.849999999999994</v>
      </c>
      <c r="H32" s="10">
        <v>96.54</v>
      </c>
      <c r="I32" s="10">
        <v>92.94</v>
      </c>
      <c r="J32" s="10">
        <v>131.06</v>
      </c>
      <c r="K32" s="10">
        <v>148.55000000000001</v>
      </c>
      <c r="L32" s="10">
        <v>131.94999999999999</v>
      </c>
      <c r="M32" s="10">
        <v>131.62</v>
      </c>
      <c r="N32" s="10">
        <v>135.69</v>
      </c>
      <c r="O32" s="10">
        <v>112.06</v>
      </c>
      <c r="P32" s="10">
        <v>99.35</v>
      </c>
      <c r="Q32" s="10">
        <v>95.44</v>
      </c>
      <c r="R32" s="10">
        <v>78.489999999999995</v>
      </c>
      <c r="S32" s="10">
        <v>80.599999999999994</v>
      </c>
      <c r="T32" s="10">
        <v>81.739999999999995</v>
      </c>
      <c r="U32" s="10">
        <v>98.45</v>
      </c>
      <c r="V32" s="10">
        <v>101.1</v>
      </c>
      <c r="W32" s="10">
        <v>112.5</v>
      </c>
      <c r="X32" s="11">
        <v>115.65</v>
      </c>
    </row>
    <row r="33" spans="3:24" x14ac:dyDescent="0.2">
      <c r="C33" s="4" t="s">
        <v>28</v>
      </c>
      <c r="D33" s="43"/>
      <c r="E33" s="10">
        <v>0.03</v>
      </c>
      <c r="F33" s="10">
        <v>1.05</v>
      </c>
      <c r="G33" s="10">
        <v>0.49</v>
      </c>
      <c r="H33" s="10">
        <v>0.62</v>
      </c>
      <c r="I33" s="10">
        <v>9.43</v>
      </c>
      <c r="J33" s="10">
        <v>5.62</v>
      </c>
      <c r="K33" s="10">
        <v>6.79</v>
      </c>
      <c r="L33" s="10">
        <v>5.25</v>
      </c>
      <c r="M33" s="10">
        <v>5</v>
      </c>
      <c r="N33" s="10">
        <v>5.71</v>
      </c>
      <c r="O33" s="10">
        <v>6.46</v>
      </c>
      <c r="P33" s="10">
        <v>6.88</v>
      </c>
      <c r="Q33" s="10">
        <v>5.94</v>
      </c>
      <c r="R33" s="10">
        <v>5.12</v>
      </c>
      <c r="S33" s="10">
        <v>5.27</v>
      </c>
      <c r="T33" s="10">
        <v>5.92</v>
      </c>
      <c r="U33" s="10">
        <v>6.06</v>
      </c>
      <c r="V33" s="10">
        <v>6.14</v>
      </c>
      <c r="W33" s="10">
        <v>4.5199999999999996</v>
      </c>
      <c r="X33" s="11">
        <v>5.55</v>
      </c>
    </row>
    <row r="34" spans="3:24" x14ac:dyDescent="0.2">
      <c r="C34" s="4" t="s">
        <v>39</v>
      </c>
      <c r="D34" s="43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1"/>
    </row>
    <row r="35" spans="3:24" x14ac:dyDescent="0.2">
      <c r="C35" s="4" t="s">
        <v>29</v>
      </c>
      <c r="D35" s="43">
        <v>32.68</v>
      </c>
      <c r="E35" s="10">
        <v>66.87</v>
      </c>
      <c r="F35" s="10">
        <v>94.4</v>
      </c>
      <c r="G35" s="10">
        <v>111.98</v>
      </c>
      <c r="H35" s="10">
        <v>117.62</v>
      </c>
      <c r="I35" s="10">
        <v>150.04</v>
      </c>
      <c r="J35" s="10">
        <v>187.26</v>
      </c>
      <c r="K35" s="10">
        <v>212.67</v>
      </c>
      <c r="L35" s="10">
        <v>210.65</v>
      </c>
      <c r="M35" s="10">
        <v>201.87</v>
      </c>
      <c r="N35" s="10">
        <v>216.39</v>
      </c>
      <c r="O35" s="10">
        <v>208.01</v>
      </c>
      <c r="P35" s="10">
        <v>231.38</v>
      </c>
      <c r="Q35" s="10">
        <v>228.29</v>
      </c>
      <c r="R35" s="10">
        <v>194.46</v>
      </c>
      <c r="S35" s="10">
        <v>187.66</v>
      </c>
      <c r="T35" s="10">
        <v>193.3</v>
      </c>
      <c r="U35" s="10">
        <v>203.52</v>
      </c>
      <c r="V35" s="10">
        <v>214</v>
      </c>
      <c r="W35" s="10">
        <v>243.48</v>
      </c>
      <c r="X35" s="11">
        <v>272.12</v>
      </c>
    </row>
    <row r="36" spans="3:24" x14ac:dyDescent="0.2">
      <c r="C36" s="4" t="s">
        <v>30</v>
      </c>
      <c r="D36" s="43">
        <v>36.31</v>
      </c>
      <c r="E36" s="10">
        <v>48.93</v>
      </c>
      <c r="F36" s="10">
        <v>94.03</v>
      </c>
      <c r="G36" s="10">
        <v>97.84</v>
      </c>
      <c r="H36" s="10">
        <v>100.71</v>
      </c>
      <c r="I36" s="10">
        <v>85.92</v>
      </c>
      <c r="J36" s="10">
        <v>83.62</v>
      </c>
      <c r="K36" s="10">
        <v>90.94</v>
      </c>
      <c r="L36" s="10">
        <v>78.61</v>
      </c>
      <c r="M36" s="10">
        <v>78.09</v>
      </c>
      <c r="N36" s="10">
        <v>79.209999999999994</v>
      </c>
      <c r="O36" s="10">
        <v>104.24</v>
      </c>
      <c r="P36" s="10">
        <v>171.44</v>
      </c>
      <c r="Q36" s="10">
        <v>169.69</v>
      </c>
      <c r="R36" s="10">
        <v>158.05000000000001</v>
      </c>
      <c r="S36" s="10">
        <v>166.44</v>
      </c>
      <c r="T36" s="10">
        <v>171.44</v>
      </c>
      <c r="U36" s="10">
        <v>178.2</v>
      </c>
      <c r="V36" s="10">
        <v>168.63</v>
      </c>
      <c r="W36" s="10">
        <v>156.99</v>
      </c>
      <c r="X36" s="11">
        <v>167.94</v>
      </c>
    </row>
    <row r="37" spans="3:24" x14ac:dyDescent="0.2">
      <c r="C37" s="4" t="s">
        <v>31</v>
      </c>
      <c r="D37" s="43">
        <v>94.94</v>
      </c>
      <c r="E37" s="10">
        <v>104.96</v>
      </c>
      <c r="F37" s="10">
        <v>174.2</v>
      </c>
      <c r="G37" s="10">
        <v>169.17</v>
      </c>
      <c r="H37" s="10">
        <v>184.13</v>
      </c>
      <c r="I37" s="10">
        <v>202.15</v>
      </c>
      <c r="J37" s="10">
        <v>238.46</v>
      </c>
      <c r="K37" s="10">
        <v>295.62</v>
      </c>
      <c r="L37" s="10">
        <v>177.14</v>
      </c>
      <c r="M37" s="10">
        <v>249.23</v>
      </c>
      <c r="N37" s="10">
        <v>315.97000000000003</v>
      </c>
      <c r="O37" s="10">
        <v>422.7</v>
      </c>
      <c r="P37" s="10">
        <v>986.26</v>
      </c>
      <c r="Q37" s="10">
        <v>876.67</v>
      </c>
      <c r="R37" s="10">
        <v>938.65</v>
      </c>
      <c r="S37" s="10">
        <v>991.76</v>
      </c>
      <c r="T37" s="10">
        <v>1040.27</v>
      </c>
      <c r="U37" s="10">
        <v>1091.2</v>
      </c>
      <c r="V37" s="10">
        <v>1062.2</v>
      </c>
      <c r="W37" s="10">
        <v>1041.6300000000001</v>
      </c>
      <c r="X37" s="11">
        <v>1243.3699999999999</v>
      </c>
    </row>
    <row r="38" spans="3:24" x14ac:dyDescent="0.2">
      <c r="C38" s="4" t="s">
        <v>32</v>
      </c>
      <c r="D38" s="43">
        <v>1102.22</v>
      </c>
      <c r="E38" s="10">
        <v>1149.1099999999999</v>
      </c>
      <c r="F38" s="10">
        <v>1191.94</v>
      </c>
      <c r="G38" s="10">
        <v>1285.0899999999999</v>
      </c>
      <c r="H38" s="10">
        <v>1380.35</v>
      </c>
      <c r="I38" s="10">
        <v>1731.68</v>
      </c>
      <c r="J38" s="10">
        <v>1866.51</v>
      </c>
      <c r="K38" s="10">
        <v>1832.6</v>
      </c>
      <c r="L38" s="10">
        <v>1889.09</v>
      </c>
      <c r="M38" s="10">
        <v>2061.9499999999998</v>
      </c>
      <c r="N38" s="10">
        <v>2149.33</v>
      </c>
      <c r="O38" s="10">
        <v>2088.85</v>
      </c>
      <c r="P38" s="10">
        <v>2004.56</v>
      </c>
      <c r="Q38" s="10">
        <v>2090.06</v>
      </c>
      <c r="R38" s="10">
        <v>2159.39</v>
      </c>
      <c r="S38" s="10">
        <v>2174.6</v>
      </c>
      <c r="T38" s="10">
        <v>2248.79</v>
      </c>
      <c r="U38" s="10">
        <v>2344.4</v>
      </c>
      <c r="V38" s="10">
        <v>2206.41</v>
      </c>
      <c r="W38" s="10">
        <v>2297.39</v>
      </c>
      <c r="X38" s="11">
        <v>2401.87</v>
      </c>
    </row>
    <row r="39" spans="3:24" x14ac:dyDescent="0.2">
      <c r="C39" s="4" t="s">
        <v>33</v>
      </c>
      <c r="D39" s="43">
        <v>231.4</v>
      </c>
      <c r="E39" s="10">
        <v>253.79</v>
      </c>
      <c r="F39" s="10">
        <v>301.08</v>
      </c>
      <c r="G39" s="10">
        <v>303.73</v>
      </c>
      <c r="H39" s="10">
        <v>280.81</v>
      </c>
      <c r="I39" s="10">
        <v>283.89</v>
      </c>
      <c r="J39" s="10">
        <v>283.93</v>
      </c>
      <c r="K39" s="10">
        <v>226.17</v>
      </c>
      <c r="L39" s="10">
        <v>161.15</v>
      </c>
      <c r="M39" s="10">
        <v>166.02</v>
      </c>
      <c r="N39" s="10">
        <v>179.56</v>
      </c>
      <c r="O39" s="10">
        <v>151.29</v>
      </c>
      <c r="P39" s="10">
        <v>138.32</v>
      </c>
      <c r="Q39" s="10">
        <v>141.38</v>
      </c>
      <c r="R39" s="10">
        <v>125.55</v>
      </c>
      <c r="S39" s="10">
        <v>124.04</v>
      </c>
      <c r="T39" s="10">
        <v>199.56</v>
      </c>
      <c r="U39" s="10">
        <v>277.94</v>
      </c>
      <c r="V39" s="10">
        <v>268.33</v>
      </c>
      <c r="W39" s="10">
        <v>311.61</v>
      </c>
      <c r="X39" s="11">
        <v>379.17</v>
      </c>
    </row>
    <row r="40" spans="3:24" ht="17" thickBot="1" x14ac:dyDescent="0.25">
      <c r="C40" s="5" t="s">
        <v>34</v>
      </c>
      <c r="D40" s="38">
        <v>61.1</v>
      </c>
      <c r="E40" s="12">
        <v>80.94</v>
      </c>
      <c r="F40" s="12">
        <v>118.49</v>
      </c>
      <c r="G40" s="12">
        <v>171.06</v>
      </c>
      <c r="H40" s="12">
        <v>134.03</v>
      </c>
      <c r="I40" s="12">
        <v>152.38999999999999</v>
      </c>
      <c r="J40" s="12">
        <v>202.1</v>
      </c>
      <c r="K40" s="12">
        <v>268.33</v>
      </c>
      <c r="L40" s="12">
        <v>244.6</v>
      </c>
      <c r="M40" s="12">
        <v>150.75</v>
      </c>
      <c r="N40" s="12">
        <v>162.28</v>
      </c>
      <c r="O40" s="12">
        <v>311.08</v>
      </c>
      <c r="P40" s="12">
        <v>301.23</v>
      </c>
      <c r="Q40" s="12">
        <v>301.60000000000002</v>
      </c>
      <c r="R40" s="12">
        <v>298.35000000000002</v>
      </c>
      <c r="S40" s="12">
        <v>301.62</v>
      </c>
      <c r="T40" s="12">
        <v>345.94</v>
      </c>
      <c r="U40" s="12">
        <v>362.58</v>
      </c>
      <c r="V40" s="12">
        <v>351.95</v>
      </c>
      <c r="W40" s="12">
        <v>313.82</v>
      </c>
      <c r="X40" s="13">
        <v>347.44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Tabelle</vt:lpstr>
      <vt:lpstr>Exports ($)</vt:lpstr>
      <vt:lpstr>Emissioni greenhouse</vt:lpstr>
      <vt:lpstr>Dummy_ETS</vt:lpstr>
      <vt:lpstr>Price_Allowances ($)</vt:lpstr>
      <vt:lpstr>Revenue_Allowances ($)</vt:lpstr>
      <vt:lpstr>Consumo combustibili EP</vt:lpstr>
      <vt:lpstr>Consumo renewable EP</vt:lpstr>
      <vt:lpstr>Tax Rev Pollution (million $)</vt:lpstr>
      <vt:lpstr>PIL ($)</vt:lpstr>
      <vt:lpstr>PIL Pro Capite ($)</vt:lpstr>
      <vt:lpstr>Crescita del PIL (%)</vt:lpstr>
      <vt:lpstr>Inflazione (%)</vt:lpstr>
      <vt:lpstr>Dogana (%)</vt:lpstr>
      <vt:lpstr>Price energia elettrica ($ kWh)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Proietti  Tommaso</dc:creator>
  <cp:lastModifiedBy>Proietti  Tommaso</cp:lastModifiedBy>
  <dcterms:created xsi:type="dcterms:W3CDTF">2024-03-04T15:19:23Z</dcterms:created>
  <dcterms:modified xsi:type="dcterms:W3CDTF">2024-03-22T15:09:00Z</dcterms:modified>
</cp:coreProperties>
</file>